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<sst xmlns="http://schemas.openxmlformats.org/spreadsheetml/2006/main" count="1052" uniqueCount="511">
  <si>
    <t>Dział</t>
  </si>
  <si>
    <t>Rozdział</t>
  </si>
  <si>
    <t>Paragraf</t>
  </si>
  <si>
    <t>Treść</t>
  </si>
  <si>
    <t>Wartość</t>
  </si>
  <si>
    <t>010</t>
  </si>
  <si>
    <t>Rolnictwo i łowiectwo</t>
  </si>
  <si>
    <t>423 565,00</t>
  </si>
  <si>
    <t>01010</t>
  </si>
  <si>
    <t>Infrastruktura wodociągowa i sanitacyjna wsi</t>
  </si>
  <si>
    <t>80 000,00</t>
  </si>
  <si>
    <t>6050</t>
  </si>
  <si>
    <t>Wydatki inwestycyjne jednostek budżetowych</t>
  </si>
  <si>
    <t>01030</t>
  </si>
  <si>
    <t>Izby rolnicze</t>
  </si>
  <si>
    <t>11 560,00</t>
  </si>
  <si>
    <t>2850</t>
  </si>
  <si>
    <t>Wpłaty gmin na rzecz izb rolniczych w wysokości 2% uzyskanych wpływów z podatku rolnego</t>
  </si>
  <si>
    <t>01095</t>
  </si>
  <si>
    <t>Pozostała działalność</t>
  </si>
  <si>
    <t>332 005,00</t>
  </si>
  <si>
    <t>4270</t>
  </si>
  <si>
    <t>Zakup usług remontowych</t>
  </si>
  <si>
    <t>50 000,00</t>
  </si>
  <si>
    <t>4300</t>
  </si>
  <si>
    <t>Zakup usług pozostałych</t>
  </si>
  <si>
    <t>5 530,00</t>
  </si>
  <si>
    <t>4430</t>
  </si>
  <si>
    <t>Różne opłaty i składki</t>
  </si>
  <si>
    <t>276 475,00</t>
  </si>
  <si>
    <t>600</t>
  </si>
  <si>
    <t>Transport i łączność</t>
  </si>
  <si>
    <t>2 028 002,00</t>
  </si>
  <si>
    <t>60014</t>
  </si>
  <si>
    <t>Drogi publiczne powiatowe</t>
  </si>
  <si>
    <t>300 000,00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</si>
  <si>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</si>
  <si>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</si>
  <si>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</si>
  <si>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</si>
  <si>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1 728 002,00</t>
  </si>
  <si>
    <t>4210</t>
  </si>
  <si>
    <t>Zakup materiałów i wyposażenia</t>
  </si>
  <si>
    <t>10 000,00</t>
  </si>
  <si>
    <t>318 496,00</t>
  </si>
  <si>
    <t>59 000,00</t>
  </si>
  <si>
    <t>504,00</t>
  </si>
  <si>
    <t>1 335 000,00</t>
  </si>
  <si>
    <t>6060</t>
  </si>
  <si>
    <t>Wydatki na zakupy inwestycyjne jednostek budżetowych</t>
  </si>
  <si>
    <t>5 002,00</t>
  </si>
  <si>
    <t>700</t>
  </si>
  <si>
    <t>Gospodarka mieszkaniowa</t>
  </si>
  <si>
    <t>170 000,00</t>
  </si>
  <si>
    <t>70005</t>
  </si>
  <si>
    <t>Gospodarka gruntami i nieruchomościami</t>
  </si>
  <si>
    <t>75 000,00</t>
  </si>
  <si>
    <t>95 000,00</t>
  </si>
  <si>
    <t>750</t>
  </si>
  <si>
    <t>Administracja publiczna</t>
  </si>
  <si>
    <t>2 035 597,00</t>
  </si>
  <si>
    <t>75011</t>
  </si>
  <si>
    <t>Urzędy wojewódzkie</t>
  </si>
  <si>
    <t>40 098,00</t>
  </si>
  <si>
    <t>4010</t>
  </si>
  <si>
    <t>Wynagrodzenia osobowe pracowników</t>
  </si>
  <si>
    <t>31 100,00</t>
  </si>
  <si>
    <t>4040</t>
  </si>
  <si>
    <t>Dodatkowe wynagrodzenie roczne</t>
  </si>
  <si>
    <t>2 600,00</t>
  </si>
  <si>
    <t>4110</t>
  </si>
  <si>
    <t>Składki na ubezpieczenia społeczne</t>
  </si>
  <si>
    <t>5 570,00</t>
  </si>
  <si>
    <t>4120</t>
  </si>
  <si>
    <t>Składki na Fundusz Pracy</t>
  </si>
  <si>
    <t>828,00</t>
  </si>
  <si>
    <t>75022</t>
  </si>
  <si>
    <t>Rady gmin (miast i miast na prawach powiatu)</t>
  </si>
  <si>
    <t>70 000,00</t>
  </si>
  <si>
    <t>3030</t>
  </si>
  <si>
    <t xml:space="preserve">Różne wydatki na rzecz osób fizycznych </t>
  </si>
  <si>
    <t>63 000,00</t>
  </si>
  <si>
    <t>7 000,00</t>
  </si>
  <si>
    <t>4410</t>
  </si>
  <si>
    <t>Podróże służbowe krajowe</t>
  </si>
  <si>
    <t>75023</t>
  </si>
  <si>
    <t>Urzędy gmin (miast i miast na prawach powiatu)</t>
  </si>
  <si>
    <t>1 886 366,00</t>
  </si>
  <si>
    <t>3020</t>
  </si>
  <si>
    <t>Wydatki osobowe niezaliczone do wynagrodzeń</t>
  </si>
  <si>
    <t>2 000,00</t>
  </si>
  <si>
    <t>Strona 1 z 9</t>
  </si>
  <si>
    <t>BeSTia</t>
  </si>
  <si>
    <t>1 024 000,00</t>
  </si>
  <si>
    <t>70 950,00</t>
  </si>
  <si>
    <t>152 000,00</t>
  </si>
  <si>
    <t>21 700,00</t>
  </si>
  <si>
    <t>4170</t>
  </si>
  <si>
    <t>Wynagrodzenia bezosobowe</t>
  </si>
  <si>
    <t>36 103,00</t>
  </si>
  <si>
    <t>4260</t>
  </si>
  <si>
    <t>Zakup energii</t>
  </si>
  <si>
    <t>94 710,00</t>
  </si>
  <si>
    <t>14 400,00</t>
  </si>
  <si>
    <t>4280</t>
  </si>
  <si>
    <t>Zakup usług zdrowotnych</t>
  </si>
  <si>
    <t>1 500,00</t>
  </si>
  <si>
    <t>172 165,00</t>
  </si>
  <si>
    <t>4350</t>
  </si>
  <si>
    <t>Zakup usług dostępu do sieci Internet</t>
  </si>
  <si>
    <t>3 000,00</t>
  </si>
  <si>
    <t>4360</t>
  </si>
  <si>
    <t>Opłaty z tytułu zakupu usług telekomunikacyjnych świadczonych w ruchomej publicznej sieci telefonicznej</t>
  </si>
  <si>
    <t>4 000,00</t>
  </si>
  <si>
    <t>4370</t>
  </si>
  <si>
    <t>Opłata z tytułu zakupu usług telekomunikacyjnych świadczonych w stacjonarnej publicznej sieci telefonicznej.</t>
  </si>
  <si>
    <t>7 500,00</t>
  </si>
  <si>
    <t>15 000,00</t>
  </si>
  <si>
    <t>4440</t>
  </si>
  <si>
    <t>Odpisy na zakładowy fundusz świadczeń socjalnych</t>
  </si>
  <si>
    <t>23 838,00</t>
  </si>
  <si>
    <t>4700</t>
  </si>
  <si>
    <t xml:space="preserve">Szkolenia pracowników niebędących członkami korpusu służby cywilnej </t>
  </si>
  <si>
    <t>4 500,00</t>
  </si>
  <si>
    <t>4740</t>
  </si>
  <si>
    <t>Zakup materiałów papierniczych do sprzętu drukarskiego i urządzeń kserograficznych</t>
  </si>
  <si>
    <t>5 000,00</t>
  </si>
  <si>
    <t>4750</t>
  </si>
  <si>
    <t>Zakup akcesoriów komputerowych, w tym programów i licencji</t>
  </si>
  <si>
    <t>39 000,00</t>
  </si>
  <si>
    <t>175 000,00</t>
  </si>
  <si>
    <t>75056</t>
  </si>
  <si>
    <t>Spis powszechny i inne</t>
  </si>
  <si>
    <t>29 133,00</t>
  </si>
  <si>
    <t>17 851,00</t>
  </si>
  <si>
    <t>3 180,00</t>
  </si>
  <si>
    <t>513,00</t>
  </si>
  <si>
    <t>3 085,00</t>
  </si>
  <si>
    <t>1 135,00</t>
  </si>
  <si>
    <t>869,00</t>
  </si>
  <si>
    <t>1 000,00</t>
  </si>
  <si>
    <t>75075</t>
  </si>
  <si>
    <t>Promocja jednostek samorządu terytorialnego</t>
  </si>
  <si>
    <t>751</t>
  </si>
  <si>
    <t>Urzędy naczelnych organów władzy państwowej, kontroli i ochrony prawa oraz sądownictwa</t>
  </si>
  <si>
    <t>37 947,00</t>
  </si>
  <si>
    <t>75101</t>
  </si>
  <si>
    <t>Urzędy naczelnych organów władzy państwowej, kontroli i ochrony prawa</t>
  </si>
  <si>
    <t>961,00</t>
  </si>
  <si>
    <t>75107</t>
  </si>
  <si>
    <t>Wybory Prezydenta Rzeczypospolitej Polskiej</t>
  </si>
  <si>
    <t>13 789,00</t>
  </si>
  <si>
    <t>Strona 2 z 9</t>
  </si>
  <si>
    <t>6 840,00</t>
  </si>
  <si>
    <t>188,00</t>
  </si>
  <si>
    <t>31,00</t>
  </si>
  <si>
    <t>1 233,00</t>
  </si>
  <si>
    <t>4 728,00</t>
  </si>
  <si>
    <t>96,00</t>
  </si>
  <si>
    <t>673,00</t>
  </si>
  <si>
    <t>75109</t>
  </si>
  <si>
    <t>Wybory do rad gmin, rad powiatów i sejmików województw, wybory wójtów, burmistrzów i prezydentów miast oraz referenda gminne, powiatowe i wojewódzkie</t>
  </si>
  <si>
    <t>23 197,00</t>
  </si>
  <si>
    <t>12 480,00</t>
  </si>
  <si>
    <t>296,00</t>
  </si>
  <si>
    <t>48,00</t>
  </si>
  <si>
    <t>1 946,00</t>
  </si>
  <si>
    <t>4 306,00</t>
  </si>
  <si>
    <t>3 194,00</t>
  </si>
  <si>
    <t>927,00</t>
  </si>
  <si>
    <t>754</t>
  </si>
  <si>
    <t>Bezpieczeństwo publiczne i ochrona przeciwpożarowa</t>
  </si>
  <si>
    <t>786 509,00</t>
  </si>
  <si>
    <t>75412</t>
  </si>
  <si>
    <t>Ochotnicze straże pożarne</t>
  </si>
  <si>
    <t>735 291,00</t>
  </si>
  <si>
    <t>63 533,00</t>
  </si>
  <si>
    <t>4 900,00</t>
  </si>
  <si>
    <t>12 500,00</t>
  </si>
  <si>
    <t>26 500,00</t>
  </si>
  <si>
    <t>65 000,00</t>
  </si>
  <si>
    <t>25 000,00</t>
  </si>
  <si>
    <t>57 300,00</t>
  </si>
  <si>
    <t>20 000,00</t>
  </si>
  <si>
    <t>100,00</t>
  </si>
  <si>
    <t>3 667,00</t>
  </si>
  <si>
    <t>6057</t>
  </si>
  <si>
    <t>227 034,00</t>
  </si>
  <si>
    <t>6059</t>
  </si>
  <si>
    <t>205 757,00</t>
  </si>
  <si>
    <t>11 000,00</t>
  </si>
  <si>
    <t>75478</t>
  </si>
  <si>
    <t>Usuwanie skutków klęsk żywiołowych</t>
  </si>
  <si>
    <t>51 218,00</t>
  </si>
  <si>
    <t>13 748,00</t>
  </si>
  <si>
    <t>37 470,00</t>
  </si>
  <si>
    <t>756</t>
  </si>
  <si>
    <t>Dochody od osób prawnych, od osób fizycznych i od innych jednostek nieposiadających osobowości prawnej oraz wydatki związane z ich poborem</t>
  </si>
  <si>
    <t>85 000,00</t>
  </si>
  <si>
    <t>75647</t>
  </si>
  <si>
    <t>Pobór podatków, opłat i niepodatkowych należności budżetowych</t>
  </si>
  <si>
    <t>Strona 3 z 9</t>
  </si>
  <si>
    <t>45 000,00</t>
  </si>
  <si>
    <t>4100</t>
  </si>
  <si>
    <t>Wynagrodzenia agencyjno-prowizyjne</t>
  </si>
  <si>
    <t>35 000,00</t>
  </si>
  <si>
    <t>757</t>
  </si>
  <si>
    <t>Obsługa długu publicznego</t>
  </si>
  <si>
    <t>60 000,00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</si>
  <si>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</si>
  <si>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</si>
  <si>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</si>
  <si>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</si>
  <si>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</si>
  <si>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</si>
  <si>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11 700,00</t>
  </si>
  <si>
    <t>75818</t>
  </si>
  <si>
    <t>Rezerwy ogólne i celowe</t>
  </si>
  <si>
    <t>4810</t>
  </si>
  <si>
    <t>Rezerwy</t>
  </si>
  <si>
    <t>801</t>
  </si>
  <si>
    <t>Oświata i wychowanie</t>
  </si>
  <si>
    <t>5 720 215,24</t>
  </si>
  <si>
    <t>80101</t>
  </si>
  <si>
    <t>Szkoły podstawowe</t>
  </si>
  <si>
    <t>3 169 807,00</t>
  </si>
  <si>
    <t>159 000,00</t>
  </si>
  <si>
    <t>1 802 000,00</t>
  </si>
  <si>
    <t>135 500,00</t>
  </si>
  <si>
    <t>340 000,00</t>
  </si>
  <si>
    <t>58 250,00</t>
  </si>
  <si>
    <t>10 550,00</t>
  </si>
  <si>
    <t>63 860,00</t>
  </si>
  <si>
    <t>4240</t>
  </si>
  <si>
    <t>Zakup pomocy naukowych, dydaktycznych i książek</t>
  </si>
  <si>
    <t>6 000,00</t>
  </si>
  <si>
    <t>143 100,00</t>
  </si>
  <si>
    <t>35 500,00</t>
  </si>
  <si>
    <t>2 780,00</t>
  </si>
  <si>
    <t>56 500,00</t>
  </si>
  <si>
    <t>10 690,00</t>
  </si>
  <si>
    <t>9 500,00</t>
  </si>
  <si>
    <t>103 853,00</t>
  </si>
  <si>
    <t>5 500,00</t>
  </si>
  <si>
    <t>3 600,00</t>
  </si>
  <si>
    <t>204 624,00</t>
  </si>
  <si>
    <t>80103</t>
  </si>
  <si>
    <t>Oddziały przedszkolne w szkołach podstawowych</t>
  </si>
  <si>
    <t>203 135,00</t>
  </si>
  <si>
    <t>11 900,00</t>
  </si>
  <si>
    <t>129 000,00</t>
  </si>
  <si>
    <t>10 700,00</t>
  </si>
  <si>
    <t>30 500,00</t>
  </si>
  <si>
    <t>4 100,00</t>
  </si>
  <si>
    <t>1 440,00</t>
  </si>
  <si>
    <t>150,00</t>
  </si>
  <si>
    <t>800,00</t>
  </si>
  <si>
    <t>Strona 4 z 9</t>
  </si>
  <si>
    <t>600,00</t>
  </si>
  <si>
    <t>7 545,00</t>
  </si>
  <si>
    <t>300,00</t>
  </si>
  <si>
    <t>80104</t>
  </si>
  <si>
    <t xml:space="preserve">Przedszkola </t>
  </si>
  <si>
    <t>267 471,00</t>
  </si>
  <si>
    <t>16 000,00</t>
  </si>
  <si>
    <t>163 000,00</t>
  </si>
  <si>
    <t>29 000,00</t>
  </si>
  <si>
    <t>4 700,00</t>
  </si>
  <si>
    <t>6 175,00</t>
  </si>
  <si>
    <t>3 500,00</t>
  </si>
  <si>
    <t>200,00</t>
  </si>
  <si>
    <t>1 400,00</t>
  </si>
  <si>
    <t>19 891,00</t>
  </si>
  <si>
    <t>10 405,00</t>
  </si>
  <si>
    <t>80110</t>
  </si>
  <si>
    <t>Gimnazja</t>
  </si>
  <si>
    <t>1 417 415,00</t>
  </si>
  <si>
    <t>68 000,00</t>
  </si>
  <si>
    <t>780 000,00</t>
  </si>
  <si>
    <t>61 200,00</t>
  </si>
  <si>
    <t>155 000,00</t>
  </si>
  <si>
    <t>22 000,00</t>
  </si>
  <si>
    <t>4140</t>
  </si>
  <si>
    <t>Wpłaty na Państwowy Fundusz Rehabilitacji Osób Niepełnosprawnych</t>
  </si>
  <si>
    <t>27 278,00</t>
  </si>
  <si>
    <t>23 000,00</t>
  </si>
  <si>
    <t>158 000,00</t>
  </si>
  <si>
    <t>37 000,00</t>
  </si>
  <si>
    <t>48 437,00</t>
  </si>
  <si>
    <t>2 500,00</t>
  </si>
  <si>
    <t>80113</t>
  </si>
  <si>
    <t>Dowożenie uczniów do szkół</t>
  </si>
  <si>
    <t>174 500,00</t>
  </si>
  <si>
    <t>Strona 5 z 9</t>
  </si>
  <si>
    <t>80146</t>
  </si>
  <si>
    <t>Dokształcanie i doskonalenie nauczycieli</t>
  </si>
  <si>
    <t>22 840,00</t>
  </si>
  <si>
    <t>20 840,00</t>
  </si>
  <si>
    <t>80148</t>
  </si>
  <si>
    <t>Stołówki szkolne i przedszkolne</t>
  </si>
  <si>
    <t>84 700,00</t>
  </si>
  <si>
    <t>25 952,00</t>
  </si>
  <si>
    <t>2 100,00</t>
  </si>
  <si>
    <t>700,00</t>
  </si>
  <si>
    <t>4220</t>
  </si>
  <si>
    <t>Zakup środków żywności</t>
  </si>
  <si>
    <t>1 048,00</t>
  </si>
  <si>
    <t>80195</t>
  </si>
  <si>
    <t>380 347,24</t>
  </si>
  <si>
    <t>4117</t>
  </si>
  <si>
    <t>16 577,23</t>
  </si>
  <si>
    <t>4119</t>
  </si>
  <si>
    <t>2 925,69</t>
  </si>
  <si>
    <t>4127</t>
  </si>
  <si>
    <t>2 590,88</t>
  </si>
  <si>
    <t>4129</t>
  </si>
  <si>
    <t>457,57</t>
  </si>
  <si>
    <t>4177</t>
  </si>
  <si>
    <t>100 360,46</t>
  </si>
  <si>
    <t>4179</t>
  </si>
  <si>
    <t>20 949,25</t>
  </si>
  <si>
    <t>4217</t>
  </si>
  <si>
    <t>46 144,13</t>
  </si>
  <si>
    <t>4219</t>
  </si>
  <si>
    <t>8 152,99</t>
  </si>
  <si>
    <t>4227</t>
  </si>
  <si>
    <t>1 514,78</t>
  </si>
  <si>
    <t>4229</t>
  </si>
  <si>
    <t>267,22</t>
  </si>
  <si>
    <t>4247</t>
  </si>
  <si>
    <t>7 905,00</t>
  </si>
  <si>
    <t>4249</t>
  </si>
  <si>
    <t>1 395,00</t>
  </si>
  <si>
    <t>4307</t>
  </si>
  <si>
    <t>117 604,24</t>
  </si>
  <si>
    <t>4309</t>
  </si>
  <si>
    <t>21 128,80</t>
  </si>
  <si>
    <t>4377</t>
  </si>
  <si>
    <t>425,00</t>
  </si>
  <si>
    <t>4379</t>
  </si>
  <si>
    <t>75,00</t>
  </si>
  <si>
    <t>4417</t>
  </si>
  <si>
    <t>260,00</t>
  </si>
  <si>
    <t>4419</t>
  </si>
  <si>
    <t>46,00</t>
  </si>
  <si>
    <t>4437</t>
  </si>
  <si>
    <t>340,00</t>
  </si>
  <si>
    <t>4439</t>
  </si>
  <si>
    <t>60,00</t>
  </si>
  <si>
    <t>24 110,00</t>
  </si>
  <si>
    <t>4747</t>
  </si>
  <si>
    <t>900,00</t>
  </si>
  <si>
    <t>4749</t>
  </si>
  <si>
    <t>158,00</t>
  </si>
  <si>
    <t>6067</t>
  </si>
  <si>
    <t>5 100,00</t>
  </si>
  <si>
    <t>6069</t>
  </si>
  <si>
    <t>Strona 6 z 9</t>
  </si>
  <si>
    <t>851</t>
  </si>
  <si>
    <t>Ochrona zdrowia</t>
  </si>
  <si>
    <t>181 854,00</t>
  </si>
  <si>
    <t>85121</t>
  </si>
  <si>
    <t>Lecznictwo ambulatoryjne</t>
  </si>
  <si>
    <t>84 000,00</t>
  </si>
  <si>
    <t>85153</t>
  </si>
  <si>
    <t>Zwalczanie narkomanii</t>
  </si>
  <si>
    <t>85154</t>
  </si>
  <si>
    <t>Przeciwdziałanie alkoholizmowi</t>
  </si>
  <si>
    <t>87 854,00</t>
  </si>
  <si>
    <t>3110</t>
  </si>
  <si>
    <t>Świadczenia społeczne</t>
  </si>
  <si>
    <t>8 000,00</t>
  </si>
  <si>
    <t>42 854,00</t>
  </si>
  <si>
    <t>852</t>
  </si>
  <si>
    <t>Pomoc społeczna</t>
  </si>
  <si>
    <t>2 301 904,15</t>
  </si>
  <si>
    <t>85202</t>
  </si>
  <si>
    <t>Domy pomocy społecznej</t>
  </si>
  <si>
    <t>79 243,00</t>
  </si>
  <si>
    <t>4330</t>
  </si>
  <si>
    <t>Zakup usług przez jednostki samorządu terytorialnego od innych jednostek samorządu terytorialnego</t>
  </si>
  <si>
    <t>85212</t>
  </si>
  <si>
    <t>Świadczenia rodzinne, świadczenia z funduszu alimentacyjneego oraz składki na ubezpieczenia emerytalne i rentowe z ubezpieczenia społecznego</t>
  </si>
  <si>
    <t>1 692 930,77</t>
  </si>
  <si>
    <t>1 611 071,00</t>
  </si>
  <si>
    <t>49 961,77</t>
  </si>
  <si>
    <t>15 100,00</t>
  </si>
  <si>
    <t>7 050,00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</si>
  <si>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</si>
  <si>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</si>
  <si>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10 668,00</t>
  </si>
  <si>
    <t>4130</t>
  </si>
  <si>
    <t>Składki na ubezpieczenie zdrowotne</t>
  </si>
  <si>
    <t>85214</t>
  </si>
  <si>
    <t>Zasiłki i pomoc w naturze oraz składki na ubezpieczenia emerytalne i rentowe</t>
  </si>
  <si>
    <t>56 834,02</t>
  </si>
  <si>
    <t>85216</t>
  </si>
  <si>
    <t>Zasiłki stałe</t>
  </si>
  <si>
    <t>85219</t>
  </si>
  <si>
    <t>Ośrodki pomocy społecznej</t>
  </si>
  <si>
    <t>277 230,36</t>
  </si>
  <si>
    <t>500,00</t>
  </si>
  <si>
    <t>6 665,98</t>
  </si>
  <si>
    <t>146 480,00</t>
  </si>
  <si>
    <t>22 500,00</t>
  </si>
  <si>
    <t>2 510,42</t>
  </si>
  <si>
    <t>Strona 7 z 9</t>
  </si>
  <si>
    <t>132,12</t>
  </si>
  <si>
    <t>3 700,00</t>
  </si>
  <si>
    <t>255,59</t>
  </si>
  <si>
    <t>13,45</t>
  </si>
  <si>
    <t>15 759,00</t>
  </si>
  <si>
    <t>829,42</t>
  </si>
  <si>
    <t>6 360,47</t>
  </si>
  <si>
    <t>334,76</t>
  </si>
  <si>
    <t>57,00</t>
  </si>
  <si>
    <t>4 800,00</t>
  </si>
  <si>
    <t>43 605,00</t>
  </si>
  <si>
    <t>7 695,00</t>
  </si>
  <si>
    <t>2 045,74</t>
  </si>
  <si>
    <t>392,39</t>
  </si>
  <si>
    <t>3 143,00</t>
  </si>
  <si>
    <t>400,00</t>
  </si>
  <si>
    <t>4757</t>
  </si>
  <si>
    <t>1 473,47</t>
  </si>
  <si>
    <t>4759</t>
  </si>
  <si>
    <t>77,55</t>
  </si>
  <si>
    <t>85228</t>
  </si>
  <si>
    <t>Usługi opiekuńcze i specjalistyczne usługi opiekuńcze</t>
  </si>
  <si>
    <t>620,00</t>
  </si>
  <si>
    <t>4 380,00</t>
  </si>
  <si>
    <t>85278</t>
  </si>
  <si>
    <t>18 014,00</t>
  </si>
  <si>
    <t>85295</t>
  </si>
  <si>
    <t>66 884,00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</si>
  <si>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</si>
  <si>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</si>
  <si>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4 938,00</t>
  </si>
  <si>
    <t>56 000,00</t>
  </si>
  <si>
    <t>3 900,00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</si>
  <si>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</si>
  <si>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</si>
  <si>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Strona 8 z 9</t>
  </si>
  <si>
    <t>853</t>
  </si>
  <si>
    <t>Pozostałe zadania w zakresie polityki społecznej</t>
  </si>
  <si>
    <t>103 659,37</t>
  </si>
  <si>
    <t>85395</t>
  </si>
  <si>
    <t>3119</t>
  </si>
  <si>
    <t>10 884,23</t>
  </si>
  <si>
    <t>1 799,45</t>
  </si>
  <si>
    <t>95,26</t>
  </si>
  <si>
    <t>276,75</t>
  </si>
  <si>
    <t>14,65</t>
  </si>
  <si>
    <t>18 133,87</t>
  </si>
  <si>
    <t>960,02</t>
  </si>
  <si>
    <t>7 671,37</t>
  </si>
  <si>
    <t>408,77</t>
  </si>
  <si>
    <t>57 436,88</t>
  </si>
  <si>
    <t>3 038,12</t>
  </si>
  <si>
    <t>2 792,18</t>
  </si>
  <si>
    <t>147,82</t>
  </si>
  <si>
    <t>854</t>
  </si>
  <si>
    <t>Edukacyjna opieka wychowawcza</t>
  </si>
  <si>
    <t>44 707,00</t>
  </si>
  <si>
    <t>85415</t>
  </si>
  <si>
    <t>Pomoc materialna dla uczniów</t>
  </si>
  <si>
    <t>3240</t>
  </si>
  <si>
    <t>Stypendia dla uczniów</t>
  </si>
  <si>
    <t>28 537,00</t>
  </si>
  <si>
    <t>3260</t>
  </si>
  <si>
    <t>Inne formy pomocy dla uczniów</t>
  </si>
  <si>
    <t>16 170,00</t>
  </si>
  <si>
    <t>900</t>
  </si>
  <si>
    <t>Gospodarka komunalna i ochrona środowiska</t>
  </si>
  <si>
    <t>370 190,00</t>
  </si>
  <si>
    <t>90003</t>
  </si>
  <si>
    <t>Oczyszczanie miast i wsi</t>
  </si>
  <si>
    <t>44 700,00</t>
  </si>
  <si>
    <t>90015</t>
  </si>
  <si>
    <t>Oświetlenie ulic, placów i dróg</t>
  </si>
  <si>
    <t>282 800,00</t>
  </si>
  <si>
    <t>147 000,00</t>
  </si>
  <si>
    <t>100 800,00</t>
  </si>
  <si>
    <t>90017</t>
  </si>
  <si>
    <t>Zakłady gospodarki komunalnej</t>
  </si>
  <si>
    <t>31 390,00</t>
  </si>
  <si>
    <t>2650</t>
  </si>
  <si>
    <t>Dotacja przedmiotowa z budżetu dla zakładu budżetowego</t>
  </si>
  <si>
    <t>90019</t>
  </si>
  <si>
    <t>Wpływy i wydatki związane z gromadzeniem środków z opłat i kar za korzystanie ze środowiska</t>
  </si>
  <si>
    <t>3 300,00</t>
  </si>
  <si>
    <t>90095</t>
  </si>
  <si>
    <t>921</t>
  </si>
  <si>
    <t>Kultura i ochrona dziedzictwa narodowego</t>
  </si>
  <si>
    <t>96 558,00</t>
  </si>
  <si>
    <t>92116</t>
  </si>
  <si>
    <t>Biblioteki</t>
  </si>
  <si>
    <t>2480</t>
  </si>
  <si>
    <t>Dotacja podmiotowa z budżetu dla samorządowej instytucji kultury</t>
  </si>
  <si>
    <t>926</t>
  </si>
  <si>
    <t>Kultura fizyczna i sport</t>
  </si>
  <si>
    <t>192 140,00</t>
  </si>
  <si>
    <t>92695</t>
  </si>
  <si>
    <t>2820</t>
  </si>
  <si>
    <t>Dotacja celowa z budżetu na finansowanie lub dofinansowanie zadań zleconych do realizacji stowarzyszeniom</t>
  </si>
  <si>
    <t>172 140,00</t>
  </si>
  <si>
    <t>Razem:</t>
  </si>
  <si>
    <t>14 649 547,76</t>
  </si>
  <si>
    <t>wykonanie</t>
  </si>
  <si>
    <t>% wykonanie</t>
  </si>
  <si>
    <t xml:space="preserve">                                                     Wykonanie wydatków za 2010r.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</si>
</sst>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.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0" xfId="0" applyNumberFormat="1" applyFont="1" applyFill="1" applyAlignment="1" applyProtection="1">
      <alignment horizontal="left" vertical="top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12" xfId="0" applyNumberFormat="1" applyFont="1" applyFill="1" applyBorder="1" applyAlignment="1" applyProtection="1">
      <alignment horizontal="right"/>
      <protection locked="0"/>
    </xf>
    <xf numFmtId="2" fontId="27" fillId="0" borderId="12" xfId="0" applyNumberFormat="1" applyFont="1" applyFill="1" applyBorder="1" applyAlignment="1" applyProtection="1">
      <alignment/>
      <protection locked="0"/>
    </xf>
    <xf numFmtId="10" fontId="27" fillId="0" borderId="12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9"/>
  <sheetViews>
    <sheetView showGridLines="0" tabSelected="1" zoomScalePageLayoutView="0" workbookViewId="0" topLeftCell="A1">
      <selection activeCell="G8" sqref="G8:I8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6.5" style="0" customWidth="1"/>
    <col min="9" max="9" width="1.171875" style="0" customWidth="1"/>
    <col min="10" max="10" width="13.33203125" style="0" customWidth="1"/>
    <col min="11" max="11" width="14.16015625" style="0" customWidth="1"/>
  </cols>
  <sheetData>
    <row r="1" spans="1:9" ht="46.5" customHeight="1">
      <c r="A1" s="12"/>
      <c r="B1" s="12"/>
      <c r="C1" s="12"/>
      <c r="D1" s="12"/>
      <c r="E1" s="12"/>
      <c r="F1" s="12"/>
      <c r="G1" s="12"/>
      <c r="H1" s="12"/>
      <c r="I1" s="12"/>
    </row>
    <row r="2" spans="2:9" ht="34.5" customHeight="1">
      <c r="B2" s="26" t="s">
        <v>510</v>
      </c>
      <c r="C2" s="27"/>
      <c r="D2" s="27"/>
      <c r="E2" s="27"/>
      <c r="F2" s="27"/>
      <c r="G2" s="27"/>
      <c r="H2" s="27"/>
      <c r="I2" s="27"/>
    </row>
    <row r="3" spans="2:11" ht="16.5" customHeight="1">
      <c r="B3" s="1" t="s">
        <v>0</v>
      </c>
      <c r="C3" s="28" t="s">
        <v>1</v>
      </c>
      <c r="D3" s="28"/>
      <c r="E3" s="1" t="s">
        <v>2</v>
      </c>
      <c r="F3" s="1" t="s">
        <v>3</v>
      </c>
      <c r="G3" s="28" t="s">
        <v>4</v>
      </c>
      <c r="H3" s="28"/>
      <c r="I3" s="29"/>
      <c r="J3" s="10" t="s">
        <v>508</v>
      </c>
      <c r="K3" s="10" t="s">
        <v>509</v>
      </c>
    </row>
    <row r="4" spans="2:11" ht="16.5" customHeight="1">
      <c r="B4" s="2" t="s">
        <v>5</v>
      </c>
      <c r="C4" s="23"/>
      <c r="D4" s="23"/>
      <c r="E4" s="2"/>
      <c r="F4" s="3" t="s">
        <v>6</v>
      </c>
      <c r="G4" s="24" t="s">
        <v>7</v>
      </c>
      <c r="H4" s="24"/>
      <c r="I4" s="25"/>
      <c r="J4" s="30">
        <f>J5+J7+J9</f>
        <v>399450.36</v>
      </c>
      <c r="K4" s="32">
        <f>J4/G4</f>
        <v>0.9430674394720999</v>
      </c>
    </row>
    <row r="5" spans="2:11" ht="16.5" customHeight="1">
      <c r="B5" s="4"/>
      <c r="C5" s="17" t="s">
        <v>8</v>
      </c>
      <c r="D5" s="17"/>
      <c r="E5" s="5"/>
      <c r="F5" s="6" t="s">
        <v>9</v>
      </c>
      <c r="G5" s="18" t="s">
        <v>10</v>
      </c>
      <c r="H5" s="18"/>
      <c r="I5" s="19"/>
      <c r="J5" s="31">
        <f>J6</f>
        <v>58311.96</v>
      </c>
      <c r="K5" s="32">
        <f aca="true" t="shared" si="0" ref="K5:K68">J5/G5</f>
        <v>0.7288995</v>
      </c>
    </row>
    <row r="6" spans="2:11" ht="16.5" customHeight="1">
      <c r="B6" s="7"/>
      <c r="C6" s="20"/>
      <c r="D6" s="20"/>
      <c r="E6" s="8" t="s">
        <v>11</v>
      </c>
      <c r="F6" s="9" t="s">
        <v>12</v>
      </c>
      <c r="G6" s="21" t="s">
        <v>10</v>
      </c>
      <c r="H6" s="21"/>
      <c r="I6" s="22"/>
      <c r="J6" s="31">
        <v>58311.96</v>
      </c>
      <c r="K6" s="32">
        <f t="shared" si="0"/>
        <v>0.7288995</v>
      </c>
    </row>
    <row r="7" spans="2:11" ht="16.5" customHeight="1">
      <c r="B7" s="4"/>
      <c r="C7" s="17" t="s">
        <v>13</v>
      </c>
      <c r="D7" s="17"/>
      <c r="E7" s="5"/>
      <c r="F7" s="6" t="s">
        <v>14</v>
      </c>
      <c r="G7" s="18" t="s">
        <v>15</v>
      </c>
      <c r="H7" s="18"/>
      <c r="I7" s="19"/>
      <c r="J7" s="31">
        <f>J8</f>
        <v>10335.29</v>
      </c>
      <c r="K7" s="32">
        <f t="shared" si="0"/>
        <v>0.8940562283737025</v>
      </c>
    </row>
    <row r="8" spans="2:11" ht="27" customHeight="1">
      <c r="B8" s="7"/>
      <c r="C8" s="20"/>
      <c r="D8" s="20"/>
      <c r="E8" s="8" t="s">
        <v>16</v>
      </c>
      <c r="F8" s="9" t="s">
        <v>17</v>
      </c>
      <c r="G8" s="21" t="s">
        <v>15</v>
      </c>
      <c r="H8" s="21"/>
      <c r="I8" s="22"/>
      <c r="J8" s="31">
        <v>10335.29</v>
      </c>
      <c r="K8" s="32">
        <f t="shared" si="0"/>
        <v>0.8940562283737025</v>
      </c>
    </row>
    <row r="9" spans="2:11" ht="16.5" customHeight="1">
      <c r="B9" s="4"/>
      <c r="C9" s="17" t="s">
        <v>18</v>
      </c>
      <c r="D9" s="17"/>
      <c r="E9" s="5"/>
      <c r="F9" s="6" t="s">
        <v>19</v>
      </c>
      <c r="G9" s="18" t="s">
        <v>20</v>
      </c>
      <c r="H9" s="18"/>
      <c r="I9" s="19"/>
      <c r="J9" s="31">
        <f>J10+J11+J12</f>
        <v>330803.11</v>
      </c>
      <c r="K9" s="32">
        <f t="shared" si="0"/>
        <v>0.9963799039171096</v>
      </c>
    </row>
    <row r="10" spans="2:11" ht="16.5" customHeight="1">
      <c r="B10" s="7"/>
      <c r="C10" s="20"/>
      <c r="D10" s="20"/>
      <c r="E10" s="8" t="s">
        <v>21</v>
      </c>
      <c r="F10" s="9" t="s">
        <v>22</v>
      </c>
      <c r="G10" s="21" t="s">
        <v>23</v>
      </c>
      <c r="H10" s="21"/>
      <c r="I10" s="22"/>
      <c r="J10" s="31">
        <v>48800</v>
      </c>
      <c r="K10" s="32">
        <f t="shared" si="0"/>
        <v>0.976</v>
      </c>
    </row>
    <row r="11" spans="2:11" ht="16.5" customHeight="1">
      <c r="B11" s="7"/>
      <c r="C11" s="20"/>
      <c r="D11" s="20"/>
      <c r="E11" s="8" t="s">
        <v>24</v>
      </c>
      <c r="F11" s="9" t="s">
        <v>25</v>
      </c>
      <c r="G11" s="21" t="s">
        <v>26</v>
      </c>
      <c r="H11" s="21"/>
      <c r="I11" s="22"/>
      <c r="J11" s="31">
        <v>5529.47</v>
      </c>
      <c r="K11" s="32">
        <f t="shared" si="0"/>
        <v>0.9999041591320073</v>
      </c>
    </row>
    <row r="12" spans="2:11" ht="16.5" customHeight="1">
      <c r="B12" s="7"/>
      <c r="C12" s="20"/>
      <c r="D12" s="20"/>
      <c r="E12" s="8" t="s">
        <v>27</v>
      </c>
      <c r="F12" s="9" t="s">
        <v>28</v>
      </c>
      <c r="G12" s="21" t="s">
        <v>29</v>
      </c>
      <c r="H12" s="21"/>
      <c r="I12" s="22"/>
      <c r="J12" s="31">
        <v>276473.64</v>
      </c>
      <c r="K12" s="32">
        <f t="shared" si="0"/>
        <v>0.9999950809295597</v>
      </c>
    </row>
    <row r="13" spans="2:11" ht="16.5" customHeight="1">
      <c r="B13" s="2" t="s">
        <v>30</v>
      </c>
      <c r="C13" s="23"/>
      <c r="D13" s="23"/>
      <c r="E13" s="2"/>
      <c r="F13" s="3" t="s">
        <v>31</v>
      </c>
      <c r="G13" s="24" t="s">
        <v>32</v>
      </c>
      <c r="H13" s="24"/>
      <c r="I13" s="25"/>
      <c r="J13" s="31">
        <f>J14+J16</f>
        <v>1996999.39</v>
      </c>
      <c r="K13" s="32">
        <f t="shared" si="0"/>
        <v>0.9847127320387258</v>
      </c>
    </row>
    <row r="14" spans="2:11" ht="16.5" customHeight="1">
      <c r="B14" s="4"/>
      <c r="C14" s="17" t="s">
        <v>33</v>
      </c>
      <c r="D14" s="17"/>
      <c r="E14" s="5"/>
      <c r="F14" s="6" t="s">
        <v>34</v>
      </c>
      <c r="G14" s="18" t="s">
        <v>35</v>
      </c>
      <c r="H14" s="18"/>
      <c r="I14" s="19"/>
      <c r="J14" s="31">
        <f>J15</f>
        <v>300000</v>
      </c>
      <c r="K14" s="32">
        <f t="shared" si="0"/>
        <v>1</v>
      </c>
    </row>
    <row r="15" spans="2:11" ht="39.75" customHeight="1">
      <c r="B15" s="7"/>
      <c r="C15" s="20"/>
      <c r="D15" s="20"/>
      <c r="E15" s="8" t="s">
        <v>36</v>
      </c>
      <c r="F15" s="9" t="s">
        <v>37</v>
      </c>
      <c r="G15" s="21" t="s">
        <v>35</v>
      </c>
      <c r="H15" s="21"/>
      <c r="I15" s="22"/>
      <c r="J15" s="31">
        <v>300000</v>
      </c>
      <c r="K15" s="32">
        <f t="shared" si="0"/>
        <v>1</v>
      </c>
    </row>
    <row r="16" spans="2:11" ht="16.5" customHeight="1">
      <c r="B16" s="4"/>
      <c r="C16" s="17" t="s">
        <v>38</v>
      </c>
      <c r="D16" s="17"/>
      <c r="E16" s="5"/>
      <c r="F16" s="6" t="s">
        <v>39</v>
      </c>
      <c r="G16" s="18" t="s">
        <v>40</v>
      </c>
      <c r="H16" s="18"/>
      <c r="I16" s="19"/>
      <c r="J16" s="31">
        <f>J17+J18+J19+J20+J21+J22</f>
        <v>1696999.39</v>
      </c>
      <c r="K16" s="32">
        <f t="shared" si="0"/>
        <v>0.9820586955339171</v>
      </c>
    </row>
    <row r="17" spans="2:11" ht="16.5" customHeight="1">
      <c r="B17" s="7"/>
      <c r="C17" s="20"/>
      <c r="D17" s="20"/>
      <c r="E17" s="8" t="s">
        <v>41</v>
      </c>
      <c r="F17" s="9" t="s">
        <v>42</v>
      </c>
      <c r="G17" s="21" t="s">
        <v>43</v>
      </c>
      <c r="H17" s="21"/>
      <c r="I17" s="22"/>
      <c r="J17" s="31">
        <v>9012.63</v>
      </c>
      <c r="K17" s="32">
        <f t="shared" si="0"/>
        <v>0.9012629999999999</v>
      </c>
    </row>
    <row r="18" spans="2:11" ht="16.5" customHeight="1">
      <c r="B18" s="7"/>
      <c r="C18" s="20"/>
      <c r="D18" s="20"/>
      <c r="E18" s="8" t="s">
        <v>21</v>
      </c>
      <c r="F18" s="9" t="s">
        <v>22</v>
      </c>
      <c r="G18" s="21" t="s">
        <v>44</v>
      </c>
      <c r="H18" s="21"/>
      <c r="I18" s="22"/>
      <c r="J18" s="31">
        <v>318230.16</v>
      </c>
      <c r="K18" s="32">
        <f t="shared" si="0"/>
        <v>0.9991653270370742</v>
      </c>
    </row>
    <row r="19" spans="2:11" ht="16.5" customHeight="1">
      <c r="B19" s="7"/>
      <c r="C19" s="20"/>
      <c r="D19" s="20"/>
      <c r="E19" s="8" t="s">
        <v>24</v>
      </c>
      <c r="F19" s="9" t="s">
        <v>25</v>
      </c>
      <c r="G19" s="21" t="s">
        <v>45</v>
      </c>
      <c r="H19" s="21"/>
      <c r="I19" s="22"/>
      <c r="J19" s="31">
        <v>58804.1</v>
      </c>
      <c r="K19" s="32">
        <f t="shared" si="0"/>
        <v>0.9966796610169492</v>
      </c>
    </row>
    <row r="20" spans="2:11" ht="16.5" customHeight="1">
      <c r="B20" s="7"/>
      <c r="C20" s="20"/>
      <c r="D20" s="20"/>
      <c r="E20" s="8" t="s">
        <v>27</v>
      </c>
      <c r="F20" s="9" t="s">
        <v>28</v>
      </c>
      <c r="G20" s="21" t="s">
        <v>46</v>
      </c>
      <c r="H20" s="21"/>
      <c r="I20" s="22"/>
      <c r="J20" s="31">
        <v>504</v>
      </c>
      <c r="K20" s="32">
        <f t="shared" si="0"/>
        <v>1</v>
      </c>
    </row>
    <row r="21" spans="2:11" ht="16.5" customHeight="1">
      <c r="B21" s="7"/>
      <c r="C21" s="20"/>
      <c r="D21" s="20"/>
      <c r="E21" s="8" t="s">
        <v>11</v>
      </c>
      <c r="F21" s="9" t="s">
        <v>12</v>
      </c>
      <c r="G21" s="21" t="s">
        <v>47</v>
      </c>
      <c r="H21" s="21"/>
      <c r="I21" s="22"/>
      <c r="J21" s="31">
        <v>1305446.5</v>
      </c>
      <c r="K21" s="32">
        <f t="shared" si="0"/>
        <v>0.9778625468164794</v>
      </c>
    </row>
    <row r="22" spans="2:11" ht="16.5" customHeight="1">
      <c r="B22" s="7"/>
      <c r="C22" s="20"/>
      <c r="D22" s="20"/>
      <c r="E22" s="8" t="s">
        <v>48</v>
      </c>
      <c r="F22" s="9" t="s">
        <v>49</v>
      </c>
      <c r="G22" s="21" t="s">
        <v>50</v>
      </c>
      <c r="H22" s="21"/>
      <c r="I22" s="22"/>
      <c r="J22" s="31">
        <v>5002</v>
      </c>
      <c r="K22" s="32">
        <f t="shared" si="0"/>
        <v>1</v>
      </c>
    </row>
    <row r="23" spans="2:11" ht="16.5" customHeight="1">
      <c r="B23" s="2" t="s">
        <v>51</v>
      </c>
      <c r="C23" s="23"/>
      <c r="D23" s="23"/>
      <c r="E23" s="2"/>
      <c r="F23" s="3" t="s">
        <v>52</v>
      </c>
      <c r="G23" s="24" t="s">
        <v>53</v>
      </c>
      <c r="H23" s="24"/>
      <c r="I23" s="25"/>
      <c r="J23" s="31">
        <f>J24</f>
        <v>45299.01</v>
      </c>
      <c r="K23" s="32">
        <f t="shared" si="0"/>
        <v>0.2664647647058824</v>
      </c>
    </row>
    <row r="24" spans="2:11" ht="16.5" customHeight="1">
      <c r="B24" s="4"/>
      <c r="C24" s="17" t="s">
        <v>54</v>
      </c>
      <c r="D24" s="17"/>
      <c r="E24" s="5"/>
      <c r="F24" s="6" t="s">
        <v>55</v>
      </c>
      <c r="G24" s="18" t="s">
        <v>53</v>
      </c>
      <c r="H24" s="18"/>
      <c r="I24" s="19"/>
      <c r="J24" s="31">
        <f>J25+J26</f>
        <v>45299.01</v>
      </c>
      <c r="K24" s="32">
        <f t="shared" si="0"/>
        <v>0.2664647647058824</v>
      </c>
    </row>
    <row r="25" spans="2:11" ht="16.5" customHeight="1">
      <c r="B25" s="7"/>
      <c r="C25" s="20"/>
      <c r="D25" s="20"/>
      <c r="E25" s="8" t="s">
        <v>24</v>
      </c>
      <c r="F25" s="9" t="s">
        <v>25</v>
      </c>
      <c r="G25" s="21" t="s">
        <v>56</v>
      </c>
      <c r="H25" s="21"/>
      <c r="I25" s="22"/>
      <c r="J25" s="31">
        <v>43225.01</v>
      </c>
      <c r="K25" s="32">
        <f t="shared" si="0"/>
        <v>0.5763334666666667</v>
      </c>
    </row>
    <row r="26" spans="2:11" ht="16.5" customHeight="1">
      <c r="B26" s="7"/>
      <c r="C26" s="20"/>
      <c r="D26" s="20"/>
      <c r="E26" s="8" t="s">
        <v>11</v>
      </c>
      <c r="F26" s="9" t="s">
        <v>12</v>
      </c>
      <c r="G26" s="21" t="s">
        <v>57</v>
      </c>
      <c r="H26" s="21"/>
      <c r="I26" s="22"/>
      <c r="J26" s="31">
        <v>2074</v>
      </c>
      <c r="K26" s="32">
        <f t="shared" si="0"/>
        <v>0.02183157894736842</v>
      </c>
    </row>
    <row r="27" spans="2:11" ht="16.5" customHeight="1">
      <c r="B27" s="2" t="s">
        <v>58</v>
      </c>
      <c r="C27" s="23"/>
      <c r="D27" s="23"/>
      <c r="E27" s="2"/>
      <c r="F27" s="3" t="s">
        <v>59</v>
      </c>
      <c r="G27" s="24" t="s">
        <v>60</v>
      </c>
      <c r="H27" s="24"/>
      <c r="I27" s="25"/>
      <c r="J27" s="31">
        <f>J28+J33+J36+J63+J72</f>
        <v>1709327.0099999995</v>
      </c>
      <c r="K27" s="32">
        <f t="shared" si="0"/>
        <v>0.8397177879511513</v>
      </c>
    </row>
    <row r="28" spans="2:11" ht="16.5" customHeight="1">
      <c r="B28" s="4"/>
      <c r="C28" s="17" t="s">
        <v>61</v>
      </c>
      <c r="D28" s="17"/>
      <c r="E28" s="5"/>
      <c r="F28" s="6" t="s">
        <v>62</v>
      </c>
      <c r="G28" s="18" t="s">
        <v>63</v>
      </c>
      <c r="H28" s="18"/>
      <c r="I28" s="19"/>
      <c r="J28" s="31">
        <f>J29+J30+J31+J32</f>
        <v>40098</v>
      </c>
      <c r="K28" s="32">
        <f t="shared" si="0"/>
        <v>1</v>
      </c>
    </row>
    <row r="29" spans="2:11" ht="16.5" customHeight="1">
      <c r="B29" s="7"/>
      <c r="C29" s="20"/>
      <c r="D29" s="20"/>
      <c r="E29" s="8" t="s">
        <v>64</v>
      </c>
      <c r="F29" s="9" t="s">
        <v>65</v>
      </c>
      <c r="G29" s="21" t="s">
        <v>66</v>
      </c>
      <c r="H29" s="21"/>
      <c r="I29" s="22"/>
      <c r="J29" s="31">
        <v>31100</v>
      </c>
      <c r="K29" s="32">
        <f t="shared" si="0"/>
        <v>1</v>
      </c>
    </row>
    <row r="30" spans="2:11" ht="16.5" customHeight="1">
      <c r="B30" s="7"/>
      <c r="C30" s="20"/>
      <c r="D30" s="20"/>
      <c r="E30" s="8" t="s">
        <v>67</v>
      </c>
      <c r="F30" s="9" t="s">
        <v>68</v>
      </c>
      <c r="G30" s="21" t="s">
        <v>69</v>
      </c>
      <c r="H30" s="21"/>
      <c r="I30" s="22"/>
      <c r="J30" s="31">
        <v>2600</v>
      </c>
      <c r="K30" s="32">
        <f t="shared" si="0"/>
        <v>1</v>
      </c>
    </row>
    <row r="31" spans="2:11" ht="16.5" customHeight="1">
      <c r="B31" s="7"/>
      <c r="C31" s="20"/>
      <c r="D31" s="20"/>
      <c r="E31" s="8" t="s">
        <v>70</v>
      </c>
      <c r="F31" s="9" t="s">
        <v>71</v>
      </c>
      <c r="G31" s="21" t="s">
        <v>72</v>
      </c>
      <c r="H31" s="21"/>
      <c r="I31" s="22"/>
      <c r="J31" s="31">
        <v>5570</v>
      </c>
      <c r="K31" s="32">
        <f t="shared" si="0"/>
        <v>1</v>
      </c>
    </row>
    <row r="32" spans="2:11" ht="16.5" customHeight="1">
      <c r="B32" s="7"/>
      <c r="C32" s="20"/>
      <c r="D32" s="20"/>
      <c r="E32" s="8" t="s">
        <v>73</v>
      </c>
      <c r="F32" s="9" t="s">
        <v>74</v>
      </c>
      <c r="G32" s="21" t="s">
        <v>75</v>
      </c>
      <c r="H32" s="21"/>
      <c r="I32" s="22"/>
      <c r="J32" s="31">
        <v>828</v>
      </c>
      <c r="K32" s="32">
        <f t="shared" si="0"/>
        <v>1</v>
      </c>
    </row>
    <row r="33" spans="2:11" ht="16.5" customHeight="1">
      <c r="B33" s="4"/>
      <c r="C33" s="17" t="s">
        <v>76</v>
      </c>
      <c r="D33" s="17"/>
      <c r="E33" s="5"/>
      <c r="F33" s="6" t="s">
        <v>77</v>
      </c>
      <c r="G33" s="18" t="s">
        <v>78</v>
      </c>
      <c r="H33" s="18"/>
      <c r="I33" s="19"/>
      <c r="J33" s="31">
        <f>J34+J35</f>
        <v>68817.9</v>
      </c>
      <c r="K33" s="32">
        <f t="shared" si="0"/>
        <v>0.983112857142857</v>
      </c>
    </row>
    <row r="34" spans="2:11" ht="16.5" customHeight="1">
      <c r="B34" s="7"/>
      <c r="C34" s="20"/>
      <c r="D34" s="20"/>
      <c r="E34" s="8" t="s">
        <v>79</v>
      </c>
      <c r="F34" s="9" t="s">
        <v>80</v>
      </c>
      <c r="G34" s="21" t="s">
        <v>81</v>
      </c>
      <c r="H34" s="21"/>
      <c r="I34" s="22"/>
      <c r="J34" s="31">
        <v>62999.96</v>
      </c>
      <c r="K34" s="32">
        <f t="shared" si="0"/>
        <v>0.999999365079365</v>
      </c>
    </row>
    <row r="35" spans="2:11" ht="16.5" customHeight="1">
      <c r="B35" s="7"/>
      <c r="C35" s="20"/>
      <c r="D35" s="20"/>
      <c r="E35" s="8" t="s">
        <v>41</v>
      </c>
      <c r="F35" s="9" t="s">
        <v>42</v>
      </c>
      <c r="G35" s="21" t="s">
        <v>82</v>
      </c>
      <c r="H35" s="21"/>
      <c r="I35" s="22"/>
      <c r="J35" s="31">
        <v>5817.94</v>
      </c>
      <c r="K35" s="32">
        <f t="shared" si="0"/>
        <v>0.8311342857142856</v>
      </c>
    </row>
    <row r="36" spans="2:11" ht="16.5" customHeight="1">
      <c r="B36" s="4"/>
      <c r="C36" s="17" t="s">
        <v>85</v>
      </c>
      <c r="D36" s="17"/>
      <c r="E36" s="5"/>
      <c r="F36" s="6" t="s">
        <v>86</v>
      </c>
      <c r="G36" s="18" t="s">
        <v>87</v>
      </c>
      <c r="H36" s="18"/>
      <c r="I36" s="19"/>
      <c r="J36" s="31">
        <f>J37+J43+J44+J45+J46+J47+J48+J49+J50+J51+J52+J53+J54+J55+J56+J57+J58+J59+J60+J61+J62</f>
        <v>1565017.0999999996</v>
      </c>
      <c r="K36" s="32">
        <f t="shared" si="0"/>
        <v>0.8296465797199482</v>
      </c>
    </row>
    <row r="37" spans="2:11" ht="16.5" customHeight="1">
      <c r="B37" s="7"/>
      <c r="C37" s="20"/>
      <c r="D37" s="20"/>
      <c r="E37" s="8" t="s">
        <v>88</v>
      </c>
      <c r="F37" s="9" t="s">
        <v>89</v>
      </c>
      <c r="G37" s="21" t="s">
        <v>90</v>
      </c>
      <c r="H37" s="21"/>
      <c r="I37" s="22"/>
      <c r="J37" s="31">
        <v>1280.05</v>
      </c>
      <c r="K37" s="32">
        <f t="shared" si="0"/>
        <v>0.640025</v>
      </c>
    </row>
    <row r="38" spans="1:11" ht="14.25" customHeight="1" hidden="1">
      <c r="A38" s="12"/>
      <c r="B38" s="12"/>
      <c r="C38" s="12"/>
      <c r="D38" s="12"/>
      <c r="E38" s="12"/>
      <c r="F38" s="12"/>
      <c r="G38" s="12"/>
      <c r="H38" s="12"/>
      <c r="I38" s="12"/>
      <c r="J38" s="31"/>
      <c r="K38" s="32" t="e">
        <f t="shared" si="0"/>
        <v>#DIV/0!</v>
      </c>
    </row>
    <row r="39" spans="1:11" ht="5.25" customHeight="1" hidden="1">
      <c r="A39" s="12"/>
      <c r="B39" s="12"/>
      <c r="C39" s="12"/>
      <c r="D39" s="12"/>
      <c r="E39" s="12"/>
      <c r="F39" s="12"/>
      <c r="G39" s="12"/>
      <c r="H39" s="16" t="s">
        <v>91</v>
      </c>
      <c r="J39" s="31"/>
      <c r="K39" s="32" t="e">
        <f t="shared" si="0"/>
        <v>#DIV/0!</v>
      </c>
    </row>
    <row r="40" spans="2:11" ht="5.25" customHeight="1" hidden="1">
      <c r="B40" s="16" t="s">
        <v>92</v>
      </c>
      <c r="C40" s="16"/>
      <c r="D40" s="12"/>
      <c r="E40" s="12"/>
      <c r="F40" s="12"/>
      <c r="G40" s="12"/>
      <c r="H40" s="16"/>
      <c r="J40" s="31"/>
      <c r="K40" s="32" t="e">
        <f t="shared" si="0"/>
        <v>#DIV/0!</v>
      </c>
    </row>
    <row r="41" spans="2:11" ht="11.25" customHeight="1" hidden="1">
      <c r="B41" s="16"/>
      <c r="C41" s="16"/>
      <c r="D41" s="12"/>
      <c r="E41" s="12"/>
      <c r="F41" s="12"/>
      <c r="G41" s="12"/>
      <c r="H41" s="12"/>
      <c r="I41" s="12"/>
      <c r="J41" s="31"/>
      <c r="K41" s="32" t="e">
        <f t="shared" si="0"/>
        <v>#DIV/0!</v>
      </c>
    </row>
    <row r="42" spans="1:11" ht="63.75" customHeight="1" hidden="1">
      <c r="A42" s="12"/>
      <c r="B42" s="12"/>
      <c r="C42" s="12"/>
      <c r="D42" s="12"/>
      <c r="E42" s="12"/>
      <c r="F42" s="12"/>
      <c r="G42" s="12"/>
      <c r="H42" s="12"/>
      <c r="I42" s="12"/>
      <c r="J42" s="31"/>
      <c r="K42" s="32" t="e">
        <f t="shared" si="0"/>
        <v>#DIV/0!</v>
      </c>
    </row>
    <row r="43" spans="2:11" ht="16.5" customHeight="1">
      <c r="B43" s="7"/>
      <c r="C43" s="20"/>
      <c r="D43" s="20"/>
      <c r="E43" s="8" t="s">
        <v>64</v>
      </c>
      <c r="F43" s="9" t="s">
        <v>65</v>
      </c>
      <c r="G43" s="21" t="s">
        <v>93</v>
      </c>
      <c r="H43" s="21"/>
      <c r="I43" s="22"/>
      <c r="J43" s="31">
        <v>904068.32</v>
      </c>
      <c r="K43" s="32">
        <f t="shared" si="0"/>
        <v>0.88287921875</v>
      </c>
    </row>
    <row r="44" spans="2:11" ht="16.5" customHeight="1">
      <c r="B44" s="7"/>
      <c r="C44" s="20"/>
      <c r="D44" s="20"/>
      <c r="E44" s="8" t="s">
        <v>67</v>
      </c>
      <c r="F44" s="9" t="s">
        <v>68</v>
      </c>
      <c r="G44" s="21" t="s">
        <v>94</v>
      </c>
      <c r="H44" s="21"/>
      <c r="I44" s="22"/>
      <c r="J44" s="31">
        <v>69866.85</v>
      </c>
      <c r="K44" s="32">
        <f t="shared" si="0"/>
        <v>0.9847336152219874</v>
      </c>
    </row>
    <row r="45" spans="2:11" ht="16.5" customHeight="1">
      <c r="B45" s="7"/>
      <c r="C45" s="20"/>
      <c r="D45" s="20"/>
      <c r="E45" s="8" t="s">
        <v>70</v>
      </c>
      <c r="F45" s="9" t="s">
        <v>71</v>
      </c>
      <c r="G45" s="21" t="s">
        <v>95</v>
      </c>
      <c r="H45" s="21"/>
      <c r="I45" s="22"/>
      <c r="J45" s="31">
        <v>150786.9</v>
      </c>
      <c r="K45" s="32">
        <f t="shared" si="0"/>
        <v>0.9920190789473684</v>
      </c>
    </row>
    <row r="46" spans="2:11" ht="16.5" customHeight="1">
      <c r="B46" s="7"/>
      <c r="C46" s="20"/>
      <c r="D46" s="20"/>
      <c r="E46" s="8" t="s">
        <v>73</v>
      </c>
      <c r="F46" s="9" t="s">
        <v>74</v>
      </c>
      <c r="G46" s="21" t="s">
        <v>96</v>
      </c>
      <c r="H46" s="21"/>
      <c r="I46" s="22"/>
      <c r="J46" s="31">
        <v>20832.83</v>
      </c>
      <c r="K46" s="32">
        <f t="shared" si="0"/>
        <v>0.9600382488479263</v>
      </c>
    </row>
    <row r="47" spans="2:11" ht="16.5" customHeight="1">
      <c r="B47" s="7"/>
      <c r="C47" s="20"/>
      <c r="D47" s="20"/>
      <c r="E47" s="8" t="s">
        <v>97</v>
      </c>
      <c r="F47" s="9" t="s">
        <v>98</v>
      </c>
      <c r="G47" s="21" t="s">
        <v>43</v>
      </c>
      <c r="H47" s="21"/>
      <c r="I47" s="22"/>
      <c r="J47" s="31">
        <v>9003.49</v>
      </c>
      <c r="K47" s="32">
        <f t="shared" si="0"/>
        <v>0.900349</v>
      </c>
    </row>
    <row r="48" spans="2:11" ht="16.5" customHeight="1">
      <c r="B48" s="7"/>
      <c r="C48" s="20"/>
      <c r="D48" s="20"/>
      <c r="E48" s="8" t="s">
        <v>41</v>
      </c>
      <c r="F48" s="9" t="s">
        <v>42</v>
      </c>
      <c r="G48" s="21" t="s">
        <v>99</v>
      </c>
      <c r="H48" s="21"/>
      <c r="I48" s="22"/>
      <c r="J48" s="31">
        <v>34644.15</v>
      </c>
      <c r="K48" s="32">
        <f t="shared" si="0"/>
        <v>0.9595920006647647</v>
      </c>
    </row>
    <row r="49" spans="2:11" ht="16.5" customHeight="1">
      <c r="B49" s="7"/>
      <c r="C49" s="20"/>
      <c r="D49" s="20"/>
      <c r="E49" s="8" t="s">
        <v>100</v>
      </c>
      <c r="F49" s="9" t="s">
        <v>101</v>
      </c>
      <c r="G49" s="21" t="s">
        <v>102</v>
      </c>
      <c r="H49" s="21"/>
      <c r="I49" s="22"/>
      <c r="J49" s="31">
        <v>76037.83</v>
      </c>
      <c r="K49" s="32">
        <f t="shared" si="0"/>
        <v>0.8028490127758421</v>
      </c>
    </row>
    <row r="50" spans="2:11" ht="16.5" customHeight="1">
      <c r="B50" s="7"/>
      <c r="C50" s="20"/>
      <c r="D50" s="20"/>
      <c r="E50" s="8" t="s">
        <v>21</v>
      </c>
      <c r="F50" s="9" t="s">
        <v>22</v>
      </c>
      <c r="G50" s="21" t="s">
        <v>103</v>
      </c>
      <c r="H50" s="21"/>
      <c r="I50" s="22"/>
      <c r="J50" s="31">
        <v>14379.66</v>
      </c>
      <c r="K50" s="32">
        <f t="shared" si="0"/>
        <v>0.9985875</v>
      </c>
    </row>
    <row r="51" spans="2:11" ht="16.5" customHeight="1">
      <c r="B51" s="7"/>
      <c r="C51" s="20"/>
      <c r="D51" s="20"/>
      <c r="E51" s="8" t="s">
        <v>104</v>
      </c>
      <c r="F51" s="9" t="s">
        <v>105</v>
      </c>
      <c r="G51" s="21" t="s">
        <v>106</v>
      </c>
      <c r="H51" s="21"/>
      <c r="I51" s="22"/>
      <c r="J51" s="31">
        <v>860</v>
      </c>
      <c r="K51" s="32">
        <f t="shared" si="0"/>
        <v>0.5733333333333334</v>
      </c>
    </row>
    <row r="52" spans="2:11" ht="16.5" customHeight="1">
      <c r="B52" s="7"/>
      <c r="C52" s="20"/>
      <c r="D52" s="20"/>
      <c r="E52" s="8" t="s">
        <v>24</v>
      </c>
      <c r="F52" s="9" t="s">
        <v>25</v>
      </c>
      <c r="G52" s="21" t="s">
        <v>107</v>
      </c>
      <c r="H52" s="21"/>
      <c r="I52" s="22"/>
      <c r="J52" s="31">
        <v>171935.07</v>
      </c>
      <c r="K52" s="32">
        <f t="shared" si="0"/>
        <v>0.9986644788429705</v>
      </c>
    </row>
    <row r="53" spans="2:11" ht="16.5" customHeight="1">
      <c r="B53" s="7"/>
      <c r="C53" s="20"/>
      <c r="D53" s="20"/>
      <c r="E53" s="8" t="s">
        <v>108</v>
      </c>
      <c r="F53" s="9" t="s">
        <v>109</v>
      </c>
      <c r="G53" s="21" t="s">
        <v>110</v>
      </c>
      <c r="H53" s="21"/>
      <c r="I53" s="22"/>
      <c r="J53" s="31">
        <v>2507.19</v>
      </c>
      <c r="K53" s="32">
        <f t="shared" si="0"/>
        <v>0.83573</v>
      </c>
    </row>
    <row r="54" spans="2:11" ht="26.25" customHeight="1">
      <c r="B54" s="7"/>
      <c r="C54" s="20"/>
      <c r="D54" s="20"/>
      <c r="E54" s="8" t="s">
        <v>111</v>
      </c>
      <c r="F54" s="9" t="s">
        <v>112</v>
      </c>
      <c r="G54" s="21" t="s">
        <v>113</v>
      </c>
      <c r="H54" s="21"/>
      <c r="I54" s="22"/>
      <c r="J54" s="31">
        <v>1803.72</v>
      </c>
      <c r="K54" s="32">
        <f t="shared" si="0"/>
        <v>0.45093</v>
      </c>
    </row>
    <row r="55" spans="2:11" ht="28.5" customHeight="1">
      <c r="B55" s="7"/>
      <c r="C55" s="20"/>
      <c r="D55" s="20"/>
      <c r="E55" s="8" t="s">
        <v>114</v>
      </c>
      <c r="F55" s="9" t="s">
        <v>115</v>
      </c>
      <c r="G55" s="21" t="s">
        <v>116</v>
      </c>
      <c r="H55" s="21"/>
      <c r="I55" s="22"/>
      <c r="J55" s="31">
        <v>7323.79</v>
      </c>
      <c r="K55" s="32">
        <f t="shared" si="0"/>
        <v>0.9765053333333333</v>
      </c>
    </row>
    <row r="56" spans="2:11" ht="16.5" customHeight="1">
      <c r="B56" s="7"/>
      <c r="C56" s="20"/>
      <c r="D56" s="20"/>
      <c r="E56" s="8" t="s">
        <v>83</v>
      </c>
      <c r="F56" s="9" t="s">
        <v>84</v>
      </c>
      <c r="G56" s="21" t="s">
        <v>117</v>
      </c>
      <c r="H56" s="21"/>
      <c r="I56" s="22"/>
      <c r="J56" s="31">
        <v>12362.73</v>
      </c>
      <c r="K56" s="32">
        <f t="shared" si="0"/>
        <v>0.824182</v>
      </c>
    </row>
    <row r="57" spans="2:11" ht="16.5" customHeight="1">
      <c r="B57" s="7"/>
      <c r="C57" s="20"/>
      <c r="D57" s="20"/>
      <c r="E57" s="8" t="s">
        <v>27</v>
      </c>
      <c r="F57" s="9" t="s">
        <v>28</v>
      </c>
      <c r="G57" s="21" t="s">
        <v>43</v>
      </c>
      <c r="H57" s="21"/>
      <c r="I57" s="22"/>
      <c r="J57" s="31">
        <v>7083.39</v>
      </c>
      <c r="K57" s="32">
        <f t="shared" si="0"/>
        <v>0.708339</v>
      </c>
    </row>
    <row r="58" spans="2:11" ht="16.5" customHeight="1">
      <c r="B58" s="7"/>
      <c r="C58" s="20"/>
      <c r="D58" s="20"/>
      <c r="E58" s="8" t="s">
        <v>118</v>
      </c>
      <c r="F58" s="9" t="s">
        <v>119</v>
      </c>
      <c r="G58" s="21" t="s">
        <v>120</v>
      </c>
      <c r="H58" s="21"/>
      <c r="I58" s="22"/>
      <c r="J58" s="31">
        <v>23838</v>
      </c>
      <c r="K58" s="32">
        <f t="shared" si="0"/>
        <v>1</v>
      </c>
    </row>
    <row r="59" spans="2:11" ht="16.5" customHeight="1">
      <c r="B59" s="7"/>
      <c r="C59" s="20"/>
      <c r="D59" s="20"/>
      <c r="E59" s="8" t="s">
        <v>121</v>
      </c>
      <c r="F59" s="9" t="s">
        <v>122</v>
      </c>
      <c r="G59" s="21" t="s">
        <v>123</v>
      </c>
      <c r="H59" s="21"/>
      <c r="I59" s="22"/>
      <c r="J59" s="31">
        <v>3445</v>
      </c>
      <c r="K59" s="32">
        <f t="shared" si="0"/>
        <v>0.7655555555555555</v>
      </c>
    </row>
    <row r="60" spans="2:11" ht="26.25" customHeight="1">
      <c r="B60" s="7"/>
      <c r="C60" s="20"/>
      <c r="D60" s="20"/>
      <c r="E60" s="8" t="s">
        <v>124</v>
      </c>
      <c r="F60" s="9" t="s">
        <v>125</v>
      </c>
      <c r="G60" s="21" t="s">
        <v>126</v>
      </c>
      <c r="H60" s="21"/>
      <c r="I60" s="22"/>
      <c r="J60" s="31">
        <v>2752.82</v>
      </c>
      <c r="K60" s="32">
        <f t="shared" si="0"/>
        <v>0.550564</v>
      </c>
    </row>
    <row r="61" spans="2:11" ht="16.5" customHeight="1">
      <c r="B61" s="7"/>
      <c r="C61" s="20"/>
      <c r="D61" s="20"/>
      <c r="E61" s="8" t="s">
        <v>127</v>
      </c>
      <c r="F61" s="9" t="s">
        <v>128</v>
      </c>
      <c r="G61" s="21" t="s">
        <v>129</v>
      </c>
      <c r="H61" s="21"/>
      <c r="I61" s="22"/>
      <c r="J61" s="31">
        <v>38894.65</v>
      </c>
      <c r="K61" s="32">
        <f t="shared" si="0"/>
        <v>0.9972987179487179</v>
      </c>
    </row>
    <row r="62" spans="2:11" ht="16.5" customHeight="1">
      <c r="B62" s="7"/>
      <c r="C62" s="20"/>
      <c r="D62" s="20"/>
      <c r="E62" s="8" t="s">
        <v>11</v>
      </c>
      <c r="F62" s="9" t="s">
        <v>12</v>
      </c>
      <c r="G62" s="21" t="s">
        <v>130</v>
      </c>
      <c r="H62" s="21"/>
      <c r="I62" s="22"/>
      <c r="J62" s="31">
        <v>11310.66</v>
      </c>
      <c r="K62" s="32">
        <f t="shared" si="0"/>
        <v>0.06463234285714285</v>
      </c>
    </row>
    <row r="63" spans="2:11" ht="16.5" customHeight="1">
      <c r="B63" s="4"/>
      <c r="C63" s="17" t="s">
        <v>131</v>
      </c>
      <c r="D63" s="17"/>
      <c r="E63" s="5"/>
      <c r="F63" s="6" t="s">
        <v>132</v>
      </c>
      <c r="G63" s="18" t="s">
        <v>133</v>
      </c>
      <c r="H63" s="18"/>
      <c r="I63" s="19"/>
      <c r="J63" s="31">
        <f>J64+J65+J66+J67+J68+J69+J70+J71</f>
        <v>29133</v>
      </c>
      <c r="K63" s="32">
        <f t="shared" si="0"/>
        <v>1</v>
      </c>
    </row>
    <row r="64" spans="2:11" ht="16.5" customHeight="1">
      <c r="B64" s="7"/>
      <c r="C64" s="20"/>
      <c r="D64" s="20"/>
      <c r="E64" s="8" t="s">
        <v>88</v>
      </c>
      <c r="F64" s="9" t="s">
        <v>89</v>
      </c>
      <c r="G64" s="21" t="s">
        <v>134</v>
      </c>
      <c r="H64" s="21"/>
      <c r="I64" s="22"/>
      <c r="J64" s="31">
        <v>17851</v>
      </c>
      <c r="K64" s="32">
        <f t="shared" si="0"/>
        <v>1</v>
      </c>
    </row>
    <row r="65" spans="2:11" ht="16.5" customHeight="1">
      <c r="B65" s="7"/>
      <c r="C65" s="20"/>
      <c r="D65" s="20"/>
      <c r="E65" s="8" t="s">
        <v>70</v>
      </c>
      <c r="F65" s="9" t="s">
        <v>71</v>
      </c>
      <c r="G65" s="21" t="s">
        <v>135</v>
      </c>
      <c r="H65" s="21"/>
      <c r="I65" s="22"/>
      <c r="J65" s="31">
        <v>3180</v>
      </c>
      <c r="K65" s="32">
        <f t="shared" si="0"/>
        <v>1</v>
      </c>
    </row>
    <row r="66" spans="2:11" ht="16.5" customHeight="1">
      <c r="B66" s="7"/>
      <c r="C66" s="20"/>
      <c r="D66" s="20"/>
      <c r="E66" s="8" t="s">
        <v>73</v>
      </c>
      <c r="F66" s="9" t="s">
        <v>74</v>
      </c>
      <c r="G66" s="21" t="s">
        <v>136</v>
      </c>
      <c r="H66" s="21"/>
      <c r="I66" s="22"/>
      <c r="J66" s="31">
        <v>513</v>
      </c>
      <c r="K66" s="32">
        <f t="shared" si="0"/>
        <v>1</v>
      </c>
    </row>
    <row r="67" spans="2:11" ht="16.5" customHeight="1">
      <c r="B67" s="7"/>
      <c r="C67" s="20"/>
      <c r="D67" s="20"/>
      <c r="E67" s="8" t="s">
        <v>97</v>
      </c>
      <c r="F67" s="9" t="s">
        <v>98</v>
      </c>
      <c r="G67" s="21" t="s">
        <v>137</v>
      </c>
      <c r="H67" s="21"/>
      <c r="I67" s="22"/>
      <c r="J67" s="31">
        <v>3085</v>
      </c>
      <c r="K67" s="32">
        <f t="shared" si="0"/>
        <v>1</v>
      </c>
    </row>
    <row r="68" spans="2:11" ht="16.5" customHeight="1">
      <c r="B68" s="7"/>
      <c r="C68" s="20"/>
      <c r="D68" s="20"/>
      <c r="E68" s="8" t="s">
        <v>41</v>
      </c>
      <c r="F68" s="9" t="s">
        <v>42</v>
      </c>
      <c r="G68" s="21" t="s">
        <v>138</v>
      </c>
      <c r="H68" s="21"/>
      <c r="I68" s="22"/>
      <c r="J68" s="31">
        <v>1135</v>
      </c>
      <c r="K68" s="32">
        <f t="shared" si="0"/>
        <v>1</v>
      </c>
    </row>
    <row r="69" spans="2:11" ht="24" customHeight="1">
      <c r="B69" s="7"/>
      <c r="C69" s="20"/>
      <c r="D69" s="20"/>
      <c r="E69" s="8" t="s">
        <v>111</v>
      </c>
      <c r="F69" s="9" t="s">
        <v>112</v>
      </c>
      <c r="G69" s="21" t="s">
        <v>106</v>
      </c>
      <c r="H69" s="21"/>
      <c r="I69" s="22"/>
      <c r="J69" s="31">
        <v>1500</v>
      </c>
      <c r="K69" s="32">
        <f aca="true" t="shared" si="1" ref="K69:K132">J69/G69</f>
        <v>1</v>
      </c>
    </row>
    <row r="70" spans="2:11" ht="16.5" customHeight="1">
      <c r="B70" s="7"/>
      <c r="C70" s="20"/>
      <c r="D70" s="20"/>
      <c r="E70" s="8" t="s">
        <v>83</v>
      </c>
      <c r="F70" s="9" t="s">
        <v>84</v>
      </c>
      <c r="G70" s="21" t="s">
        <v>139</v>
      </c>
      <c r="H70" s="21"/>
      <c r="I70" s="22"/>
      <c r="J70" s="31">
        <v>869</v>
      </c>
      <c r="K70" s="32">
        <f t="shared" si="1"/>
        <v>1</v>
      </c>
    </row>
    <row r="71" spans="2:11" ht="24.75" customHeight="1">
      <c r="B71" s="7"/>
      <c r="C71" s="20"/>
      <c r="D71" s="20"/>
      <c r="E71" s="8" t="s">
        <v>124</v>
      </c>
      <c r="F71" s="9" t="s">
        <v>125</v>
      </c>
      <c r="G71" s="21" t="s">
        <v>140</v>
      </c>
      <c r="H71" s="21"/>
      <c r="I71" s="22"/>
      <c r="J71" s="31">
        <v>1000</v>
      </c>
      <c r="K71" s="32">
        <f t="shared" si="1"/>
        <v>1</v>
      </c>
    </row>
    <row r="72" spans="2:11" ht="16.5" customHeight="1">
      <c r="B72" s="4"/>
      <c r="C72" s="17" t="s">
        <v>141</v>
      </c>
      <c r="D72" s="17"/>
      <c r="E72" s="5"/>
      <c r="F72" s="6" t="s">
        <v>142</v>
      </c>
      <c r="G72" s="18" t="s">
        <v>43</v>
      </c>
      <c r="H72" s="18"/>
      <c r="I72" s="19"/>
      <c r="J72" s="31">
        <f>J73+J74</f>
        <v>6261.01</v>
      </c>
      <c r="K72" s="32">
        <f t="shared" si="1"/>
        <v>0.626101</v>
      </c>
    </row>
    <row r="73" spans="2:11" ht="16.5" customHeight="1">
      <c r="B73" s="7"/>
      <c r="C73" s="20"/>
      <c r="D73" s="20"/>
      <c r="E73" s="8" t="s">
        <v>41</v>
      </c>
      <c r="F73" s="9" t="s">
        <v>42</v>
      </c>
      <c r="G73" s="21" t="s">
        <v>126</v>
      </c>
      <c r="H73" s="21"/>
      <c r="I73" s="22"/>
      <c r="J73" s="31">
        <v>4851.01</v>
      </c>
      <c r="K73" s="32">
        <f t="shared" si="1"/>
        <v>0.970202</v>
      </c>
    </row>
    <row r="74" spans="2:11" ht="16.5" customHeight="1">
      <c r="B74" s="7"/>
      <c r="C74" s="20"/>
      <c r="D74" s="20"/>
      <c r="E74" s="8" t="s">
        <v>24</v>
      </c>
      <c r="F74" s="9" t="s">
        <v>25</v>
      </c>
      <c r="G74" s="21" t="s">
        <v>126</v>
      </c>
      <c r="H74" s="21"/>
      <c r="I74" s="22"/>
      <c r="J74" s="31">
        <v>1410</v>
      </c>
      <c r="K74" s="32">
        <f t="shared" si="1"/>
        <v>0.282</v>
      </c>
    </row>
    <row r="75" spans="2:11" ht="30.75" customHeight="1">
      <c r="B75" s="2" t="s">
        <v>143</v>
      </c>
      <c r="C75" s="23"/>
      <c r="D75" s="23"/>
      <c r="E75" s="2"/>
      <c r="F75" s="3" t="s">
        <v>144</v>
      </c>
      <c r="G75" s="24" t="s">
        <v>145</v>
      </c>
      <c r="H75" s="24"/>
      <c r="I75" s="25"/>
      <c r="J75" s="31">
        <f>J76+J78+J91</f>
        <v>28690.21</v>
      </c>
      <c r="K75" s="32">
        <f t="shared" si="1"/>
        <v>0.7560600310960023</v>
      </c>
    </row>
    <row r="76" spans="2:11" ht="16.5" customHeight="1">
      <c r="B76" s="4"/>
      <c r="C76" s="17" t="s">
        <v>146</v>
      </c>
      <c r="D76" s="17"/>
      <c r="E76" s="5"/>
      <c r="F76" s="6" t="s">
        <v>147</v>
      </c>
      <c r="G76" s="18" t="s">
        <v>148</v>
      </c>
      <c r="H76" s="18"/>
      <c r="I76" s="19"/>
      <c r="J76" s="31">
        <f>J77</f>
        <v>961</v>
      </c>
      <c r="K76" s="32">
        <f t="shared" si="1"/>
        <v>1</v>
      </c>
    </row>
    <row r="77" spans="2:11" ht="16.5" customHeight="1">
      <c r="B77" s="7"/>
      <c r="C77" s="20"/>
      <c r="D77" s="20"/>
      <c r="E77" s="8" t="s">
        <v>24</v>
      </c>
      <c r="F77" s="9" t="s">
        <v>25</v>
      </c>
      <c r="G77" s="21" t="s">
        <v>148</v>
      </c>
      <c r="H77" s="21"/>
      <c r="I77" s="22"/>
      <c r="J77" s="31">
        <v>961</v>
      </c>
      <c r="K77" s="32">
        <f t="shared" si="1"/>
        <v>1</v>
      </c>
    </row>
    <row r="78" spans="2:11" ht="16.5" customHeight="1">
      <c r="B78" s="4"/>
      <c r="C78" s="17" t="s">
        <v>149</v>
      </c>
      <c r="D78" s="17"/>
      <c r="E78" s="5"/>
      <c r="F78" s="6" t="s">
        <v>150</v>
      </c>
      <c r="G78" s="18" t="s">
        <v>151</v>
      </c>
      <c r="H78" s="18"/>
      <c r="I78" s="19"/>
      <c r="J78" s="31">
        <f>J84+J85+J86+J87+J88+J89+J90</f>
        <v>13786.21</v>
      </c>
      <c r="K78" s="32">
        <f t="shared" si="1"/>
        <v>0.9997976648052795</v>
      </c>
    </row>
    <row r="79" spans="1:11" ht="0.75" customHeight="1">
      <c r="A79" s="12"/>
      <c r="B79" s="12"/>
      <c r="C79" s="12"/>
      <c r="D79" s="12"/>
      <c r="E79" s="12"/>
      <c r="F79" s="12"/>
      <c r="G79" s="12"/>
      <c r="H79" s="12"/>
      <c r="I79" s="12"/>
      <c r="J79" s="31"/>
      <c r="K79" s="32" t="e">
        <f t="shared" si="1"/>
        <v>#DIV/0!</v>
      </c>
    </row>
    <row r="80" spans="1:11" ht="5.25" customHeight="1" hidden="1">
      <c r="A80" s="12"/>
      <c r="B80" s="12"/>
      <c r="C80" s="12"/>
      <c r="D80" s="12"/>
      <c r="E80" s="12"/>
      <c r="F80" s="12"/>
      <c r="G80" s="12"/>
      <c r="H80" s="16" t="s">
        <v>152</v>
      </c>
      <c r="J80" s="31"/>
      <c r="K80" s="32" t="e">
        <f t="shared" si="1"/>
        <v>#DIV/0!</v>
      </c>
    </row>
    <row r="81" spans="2:11" ht="5.25" customHeight="1" hidden="1">
      <c r="B81" s="16" t="s">
        <v>92</v>
      </c>
      <c r="C81" s="16"/>
      <c r="D81" s="12"/>
      <c r="E81" s="12"/>
      <c r="F81" s="12"/>
      <c r="G81" s="12"/>
      <c r="H81" s="16"/>
      <c r="J81" s="31"/>
      <c r="K81" s="32" t="e">
        <f t="shared" si="1"/>
        <v>#DIV/0!</v>
      </c>
    </row>
    <row r="82" spans="2:11" ht="11.25" customHeight="1" hidden="1">
      <c r="B82" s="16"/>
      <c r="C82" s="16"/>
      <c r="D82" s="12"/>
      <c r="E82" s="12"/>
      <c r="F82" s="12"/>
      <c r="G82" s="12"/>
      <c r="H82" s="12"/>
      <c r="I82" s="12"/>
      <c r="J82" s="31"/>
      <c r="K82" s="32" t="e">
        <f t="shared" si="1"/>
        <v>#DIV/0!</v>
      </c>
    </row>
    <row r="83" spans="1:11" ht="63.75" customHeight="1" hidden="1">
      <c r="A83" s="12"/>
      <c r="B83" s="12"/>
      <c r="C83" s="12"/>
      <c r="D83" s="12"/>
      <c r="E83" s="12"/>
      <c r="F83" s="12"/>
      <c r="G83" s="12"/>
      <c r="H83" s="12"/>
      <c r="I83" s="12"/>
      <c r="J83" s="31"/>
      <c r="K83" s="32" t="e">
        <f t="shared" si="1"/>
        <v>#DIV/0!</v>
      </c>
    </row>
    <row r="84" spans="2:11" ht="16.5" customHeight="1">
      <c r="B84" s="7"/>
      <c r="C84" s="20"/>
      <c r="D84" s="20"/>
      <c r="E84" s="8" t="s">
        <v>79</v>
      </c>
      <c r="F84" s="9" t="s">
        <v>80</v>
      </c>
      <c r="G84" s="21" t="s">
        <v>153</v>
      </c>
      <c r="H84" s="21"/>
      <c r="I84" s="22"/>
      <c r="J84" s="31">
        <v>6840</v>
      </c>
      <c r="K84" s="32">
        <f t="shared" si="1"/>
        <v>1</v>
      </c>
    </row>
    <row r="85" spans="2:11" ht="16.5" customHeight="1">
      <c r="B85" s="7"/>
      <c r="C85" s="20"/>
      <c r="D85" s="20"/>
      <c r="E85" s="8" t="s">
        <v>70</v>
      </c>
      <c r="F85" s="9" t="s">
        <v>71</v>
      </c>
      <c r="G85" s="21" t="s">
        <v>154</v>
      </c>
      <c r="H85" s="21"/>
      <c r="I85" s="22"/>
      <c r="J85" s="31">
        <v>187.19</v>
      </c>
      <c r="K85" s="32">
        <f t="shared" si="1"/>
        <v>0.9956914893617022</v>
      </c>
    </row>
    <row r="86" spans="2:11" ht="16.5" customHeight="1">
      <c r="B86" s="7"/>
      <c r="C86" s="20"/>
      <c r="D86" s="20"/>
      <c r="E86" s="8" t="s">
        <v>73</v>
      </c>
      <c r="F86" s="9" t="s">
        <v>74</v>
      </c>
      <c r="G86" s="21" t="s">
        <v>155</v>
      </c>
      <c r="H86" s="21"/>
      <c r="I86" s="22"/>
      <c r="J86" s="31">
        <v>30.2</v>
      </c>
      <c r="K86" s="32">
        <f t="shared" si="1"/>
        <v>0.9741935483870967</v>
      </c>
    </row>
    <row r="87" spans="2:11" ht="16.5" customHeight="1">
      <c r="B87" s="7"/>
      <c r="C87" s="20"/>
      <c r="D87" s="20"/>
      <c r="E87" s="8" t="s">
        <v>97</v>
      </c>
      <c r="F87" s="9" t="s">
        <v>98</v>
      </c>
      <c r="G87" s="21" t="s">
        <v>156</v>
      </c>
      <c r="H87" s="21"/>
      <c r="I87" s="22"/>
      <c r="J87" s="31">
        <v>1232.56</v>
      </c>
      <c r="K87" s="32">
        <f t="shared" si="1"/>
        <v>0.9996431467964314</v>
      </c>
    </row>
    <row r="88" spans="2:11" ht="16.5" customHeight="1">
      <c r="B88" s="7"/>
      <c r="C88" s="20"/>
      <c r="D88" s="20"/>
      <c r="E88" s="8" t="s">
        <v>41</v>
      </c>
      <c r="F88" s="9" t="s">
        <v>42</v>
      </c>
      <c r="G88" s="21" t="s">
        <v>157</v>
      </c>
      <c r="H88" s="21"/>
      <c r="I88" s="22"/>
      <c r="J88" s="31">
        <v>4728</v>
      </c>
      <c r="K88" s="32">
        <f t="shared" si="1"/>
        <v>1</v>
      </c>
    </row>
    <row r="89" spans="2:11" ht="16.5" customHeight="1">
      <c r="B89" s="7"/>
      <c r="C89" s="20"/>
      <c r="D89" s="20"/>
      <c r="E89" s="8" t="s">
        <v>24</v>
      </c>
      <c r="F89" s="9" t="s">
        <v>25</v>
      </c>
      <c r="G89" s="21" t="s">
        <v>158</v>
      </c>
      <c r="H89" s="21"/>
      <c r="I89" s="22"/>
      <c r="J89" s="31">
        <v>96</v>
      </c>
      <c r="K89" s="32">
        <f t="shared" si="1"/>
        <v>1</v>
      </c>
    </row>
    <row r="90" spans="2:11" ht="16.5" customHeight="1">
      <c r="B90" s="7"/>
      <c r="C90" s="20"/>
      <c r="D90" s="20"/>
      <c r="E90" s="8" t="s">
        <v>83</v>
      </c>
      <c r="F90" s="9" t="s">
        <v>84</v>
      </c>
      <c r="G90" s="21" t="s">
        <v>159</v>
      </c>
      <c r="H90" s="21"/>
      <c r="I90" s="22"/>
      <c r="J90" s="31">
        <v>672.26</v>
      </c>
      <c r="K90" s="32">
        <f t="shared" si="1"/>
        <v>0.9989004457652303</v>
      </c>
    </row>
    <row r="91" spans="2:11" ht="30" customHeight="1">
      <c r="B91" s="4"/>
      <c r="C91" s="17" t="s">
        <v>160</v>
      </c>
      <c r="D91" s="17"/>
      <c r="E91" s="5"/>
      <c r="F91" s="6" t="s">
        <v>161</v>
      </c>
      <c r="G91" s="18" t="s">
        <v>162</v>
      </c>
      <c r="H91" s="18"/>
      <c r="I91" s="19"/>
      <c r="J91" s="31">
        <f>J92+J94+J93+J95+J96+J97+J98</f>
        <v>13943</v>
      </c>
      <c r="K91" s="32">
        <f t="shared" si="1"/>
        <v>0.6010691037634177</v>
      </c>
    </row>
    <row r="92" spans="2:11" ht="16.5" customHeight="1">
      <c r="B92" s="7"/>
      <c r="C92" s="20"/>
      <c r="D92" s="20"/>
      <c r="E92" s="8" t="s">
        <v>79</v>
      </c>
      <c r="F92" s="9" t="s">
        <v>80</v>
      </c>
      <c r="G92" s="21" t="s">
        <v>163</v>
      </c>
      <c r="H92" s="21"/>
      <c r="I92" s="22"/>
      <c r="J92" s="31">
        <v>6240</v>
      </c>
      <c r="K92" s="32">
        <f t="shared" si="1"/>
        <v>0.5</v>
      </c>
    </row>
    <row r="93" spans="2:11" ht="16.5" customHeight="1">
      <c r="B93" s="7"/>
      <c r="C93" s="20"/>
      <c r="D93" s="20"/>
      <c r="E93" s="8" t="s">
        <v>70</v>
      </c>
      <c r="F93" s="9" t="s">
        <v>71</v>
      </c>
      <c r="G93" s="21" t="s">
        <v>164</v>
      </c>
      <c r="H93" s="21"/>
      <c r="I93" s="22"/>
      <c r="J93" s="31">
        <v>295.69</v>
      </c>
      <c r="K93" s="32">
        <f t="shared" si="1"/>
        <v>0.9989527027027026</v>
      </c>
    </row>
    <row r="94" spans="2:11" ht="16.5" customHeight="1">
      <c r="B94" s="7"/>
      <c r="C94" s="20"/>
      <c r="D94" s="20"/>
      <c r="E94" s="8" t="s">
        <v>73</v>
      </c>
      <c r="F94" s="9" t="s">
        <v>74</v>
      </c>
      <c r="G94" s="21" t="s">
        <v>165</v>
      </c>
      <c r="H94" s="21"/>
      <c r="I94" s="22"/>
      <c r="J94" s="31">
        <v>47.7</v>
      </c>
      <c r="K94" s="32">
        <f t="shared" si="1"/>
        <v>0.99375</v>
      </c>
    </row>
    <row r="95" spans="2:11" ht="16.5" customHeight="1">
      <c r="B95" s="7"/>
      <c r="C95" s="20"/>
      <c r="D95" s="20"/>
      <c r="E95" s="8" t="s">
        <v>97</v>
      </c>
      <c r="F95" s="9" t="s">
        <v>98</v>
      </c>
      <c r="G95" s="21" t="s">
        <v>166</v>
      </c>
      <c r="H95" s="21"/>
      <c r="I95" s="22"/>
      <c r="J95" s="31">
        <v>1946.61</v>
      </c>
      <c r="K95" s="32">
        <f t="shared" si="1"/>
        <v>1.0003134635149022</v>
      </c>
    </row>
    <row r="96" spans="2:11" ht="16.5" customHeight="1">
      <c r="B96" s="7"/>
      <c r="C96" s="20"/>
      <c r="D96" s="20"/>
      <c r="E96" s="8" t="s">
        <v>41</v>
      </c>
      <c r="F96" s="9" t="s">
        <v>42</v>
      </c>
      <c r="G96" s="21" t="s">
        <v>167</v>
      </c>
      <c r="H96" s="21"/>
      <c r="I96" s="22"/>
      <c r="J96" s="31">
        <v>2806.51</v>
      </c>
      <c r="K96" s="32">
        <f t="shared" si="1"/>
        <v>0.6517673014398514</v>
      </c>
    </row>
    <row r="97" spans="2:11" ht="16.5" customHeight="1">
      <c r="B97" s="7"/>
      <c r="C97" s="20"/>
      <c r="D97" s="20"/>
      <c r="E97" s="8" t="s">
        <v>24</v>
      </c>
      <c r="F97" s="9" t="s">
        <v>25</v>
      </c>
      <c r="G97" s="21" t="s">
        <v>168</v>
      </c>
      <c r="H97" s="21"/>
      <c r="I97" s="22"/>
      <c r="J97" s="31">
        <v>1679.99</v>
      </c>
      <c r="K97" s="32">
        <f t="shared" si="1"/>
        <v>0.5259830932999374</v>
      </c>
    </row>
    <row r="98" spans="2:11" ht="16.5" customHeight="1">
      <c r="B98" s="7"/>
      <c r="C98" s="20"/>
      <c r="D98" s="20"/>
      <c r="E98" s="8" t="s">
        <v>83</v>
      </c>
      <c r="F98" s="9" t="s">
        <v>84</v>
      </c>
      <c r="G98" s="21" t="s">
        <v>169</v>
      </c>
      <c r="H98" s="21"/>
      <c r="I98" s="22"/>
      <c r="J98" s="31">
        <v>926.5</v>
      </c>
      <c r="K98" s="32">
        <f t="shared" si="1"/>
        <v>0.9994606256742179</v>
      </c>
    </row>
    <row r="99" spans="2:11" ht="16.5" customHeight="1">
      <c r="B99" s="2" t="s">
        <v>170</v>
      </c>
      <c r="C99" s="23"/>
      <c r="D99" s="23"/>
      <c r="E99" s="2"/>
      <c r="F99" s="3" t="s">
        <v>171</v>
      </c>
      <c r="G99" s="24" t="s">
        <v>172</v>
      </c>
      <c r="H99" s="24"/>
      <c r="I99" s="25"/>
      <c r="J99" s="31">
        <f>J100+J117</f>
        <v>754300.73</v>
      </c>
      <c r="K99" s="32">
        <f t="shared" si="1"/>
        <v>0.9590490763614911</v>
      </c>
    </row>
    <row r="100" spans="2:11" ht="16.5" customHeight="1">
      <c r="B100" s="4"/>
      <c r="C100" s="17" t="s">
        <v>173</v>
      </c>
      <c r="D100" s="17"/>
      <c r="E100" s="5"/>
      <c r="F100" s="6" t="s">
        <v>174</v>
      </c>
      <c r="G100" s="18" t="s">
        <v>175</v>
      </c>
      <c r="H100" s="18"/>
      <c r="I100" s="19"/>
      <c r="J100" s="31">
        <f>J101+J102+J103+J104+J105+J106+J107+J108+J109+J110+J112+J111+J113+J114+J115+J116</f>
        <v>703718.73</v>
      </c>
      <c r="K100" s="32">
        <f t="shared" si="1"/>
        <v>0.9570615307408903</v>
      </c>
    </row>
    <row r="101" spans="2:11" ht="16.5" customHeight="1">
      <c r="B101" s="7"/>
      <c r="C101" s="20"/>
      <c r="D101" s="20"/>
      <c r="E101" s="8" t="s">
        <v>88</v>
      </c>
      <c r="F101" s="9" t="s">
        <v>89</v>
      </c>
      <c r="G101" s="21" t="s">
        <v>90</v>
      </c>
      <c r="H101" s="21"/>
      <c r="I101" s="22"/>
      <c r="J101" s="31">
        <v>1730</v>
      </c>
      <c r="K101" s="32">
        <f t="shared" si="1"/>
        <v>0.865</v>
      </c>
    </row>
    <row r="102" spans="2:11" ht="16.5" customHeight="1">
      <c r="B102" s="7"/>
      <c r="C102" s="20"/>
      <c r="D102" s="20"/>
      <c r="E102" s="8" t="s">
        <v>79</v>
      </c>
      <c r="F102" s="9" t="s">
        <v>80</v>
      </c>
      <c r="G102" s="21" t="s">
        <v>140</v>
      </c>
      <c r="H102" s="21"/>
      <c r="I102" s="22"/>
      <c r="J102" s="31">
        <v>262.5</v>
      </c>
      <c r="K102" s="32">
        <f t="shared" si="1"/>
        <v>0.2625</v>
      </c>
    </row>
    <row r="103" spans="2:11" ht="16.5" customHeight="1">
      <c r="B103" s="7"/>
      <c r="C103" s="20"/>
      <c r="D103" s="20"/>
      <c r="E103" s="8" t="s">
        <v>64</v>
      </c>
      <c r="F103" s="9" t="s">
        <v>65</v>
      </c>
      <c r="G103" s="21" t="s">
        <v>176</v>
      </c>
      <c r="H103" s="21"/>
      <c r="I103" s="22"/>
      <c r="J103" s="31">
        <v>61714.83</v>
      </c>
      <c r="K103" s="32">
        <f t="shared" si="1"/>
        <v>0.971382273778981</v>
      </c>
    </row>
    <row r="104" spans="2:11" ht="16.5" customHeight="1">
      <c r="B104" s="7"/>
      <c r="C104" s="20"/>
      <c r="D104" s="20"/>
      <c r="E104" s="8" t="s">
        <v>67</v>
      </c>
      <c r="F104" s="9" t="s">
        <v>68</v>
      </c>
      <c r="G104" s="21" t="s">
        <v>177</v>
      </c>
      <c r="H104" s="21"/>
      <c r="I104" s="22"/>
      <c r="J104" s="31">
        <v>4896.51</v>
      </c>
      <c r="K104" s="32">
        <f t="shared" si="1"/>
        <v>0.9992877551020408</v>
      </c>
    </row>
    <row r="105" spans="2:11" ht="16.5" customHeight="1">
      <c r="B105" s="7"/>
      <c r="C105" s="20"/>
      <c r="D105" s="20"/>
      <c r="E105" s="8" t="s">
        <v>70</v>
      </c>
      <c r="F105" s="9" t="s">
        <v>71</v>
      </c>
      <c r="G105" s="21" t="s">
        <v>178</v>
      </c>
      <c r="H105" s="21"/>
      <c r="I105" s="22"/>
      <c r="J105" s="31">
        <v>10525.89</v>
      </c>
      <c r="K105" s="32">
        <f t="shared" si="1"/>
        <v>0.8420711999999999</v>
      </c>
    </row>
    <row r="106" spans="2:11" ht="16.5" customHeight="1">
      <c r="B106" s="7"/>
      <c r="C106" s="20"/>
      <c r="D106" s="20"/>
      <c r="E106" s="8" t="s">
        <v>97</v>
      </c>
      <c r="F106" s="9" t="s">
        <v>98</v>
      </c>
      <c r="G106" s="21" t="s">
        <v>179</v>
      </c>
      <c r="H106" s="21"/>
      <c r="I106" s="22"/>
      <c r="J106" s="31">
        <v>26284</v>
      </c>
      <c r="K106" s="32">
        <f t="shared" si="1"/>
        <v>0.9918490566037735</v>
      </c>
    </row>
    <row r="107" spans="2:11" ht="16.5" customHeight="1">
      <c r="B107" s="7"/>
      <c r="C107" s="20"/>
      <c r="D107" s="20"/>
      <c r="E107" s="8" t="s">
        <v>41</v>
      </c>
      <c r="F107" s="9" t="s">
        <v>42</v>
      </c>
      <c r="G107" s="21" t="s">
        <v>180</v>
      </c>
      <c r="H107" s="21"/>
      <c r="I107" s="22"/>
      <c r="J107" s="31">
        <v>63720.04</v>
      </c>
      <c r="K107" s="32">
        <f t="shared" si="1"/>
        <v>0.9803083076923077</v>
      </c>
    </row>
    <row r="108" spans="2:11" ht="16.5" customHeight="1">
      <c r="B108" s="7"/>
      <c r="C108" s="20"/>
      <c r="D108" s="20"/>
      <c r="E108" s="8" t="s">
        <v>100</v>
      </c>
      <c r="F108" s="9" t="s">
        <v>101</v>
      </c>
      <c r="G108" s="21" t="s">
        <v>181</v>
      </c>
      <c r="H108" s="21"/>
      <c r="I108" s="22"/>
      <c r="J108" s="31">
        <v>20494.26</v>
      </c>
      <c r="K108" s="32">
        <f t="shared" si="1"/>
        <v>0.8197703999999999</v>
      </c>
    </row>
    <row r="109" spans="2:11" ht="16.5" customHeight="1">
      <c r="B109" s="7"/>
      <c r="C109" s="20"/>
      <c r="D109" s="20"/>
      <c r="E109" s="8" t="s">
        <v>21</v>
      </c>
      <c r="F109" s="9" t="s">
        <v>22</v>
      </c>
      <c r="G109" s="21" t="s">
        <v>182</v>
      </c>
      <c r="H109" s="21"/>
      <c r="I109" s="22"/>
      <c r="J109" s="31">
        <v>55618.72</v>
      </c>
      <c r="K109" s="32">
        <f t="shared" si="1"/>
        <v>0.9706582897033159</v>
      </c>
    </row>
    <row r="110" spans="2:11" ht="16.5" customHeight="1">
      <c r="B110" s="7"/>
      <c r="C110" s="20"/>
      <c r="D110" s="20"/>
      <c r="E110" s="8" t="s">
        <v>24</v>
      </c>
      <c r="F110" s="9" t="s">
        <v>25</v>
      </c>
      <c r="G110" s="21" t="s">
        <v>183</v>
      </c>
      <c r="H110" s="21"/>
      <c r="I110" s="22"/>
      <c r="J110" s="31">
        <v>18219.41</v>
      </c>
      <c r="K110" s="32">
        <f t="shared" si="1"/>
        <v>0.9109705</v>
      </c>
    </row>
    <row r="111" spans="2:11" ht="16.5" customHeight="1">
      <c r="B111" s="7"/>
      <c r="C111" s="20"/>
      <c r="D111" s="20"/>
      <c r="E111" s="8" t="s">
        <v>83</v>
      </c>
      <c r="F111" s="9" t="s">
        <v>84</v>
      </c>
      <c r="G111" s="21" t="s">
        <v>184</v>
      </c>
      <c r="H111" s="21"/>
      <c r="I111" s="22"/>
      <c r="J111" s="31">
        <v>83.58</v>
      </c>
      <c r="K111" s="32">
        <f t="shared" si="1"/>
        <v>0.8358</v>
      </c>
    </row>
    <row r="112" spans="2:11" ht="16.5" customHeight="1">
      <c r="B112" s="7"/>
      <c r="C112" s="20"/>
      <c r="D112" s="20"/>
      <c r="E112" s="8" t="s">
        <v>27</v>
      </c>
      <c r="F112" s="9" t="s">
        <v>28</v>
      </c>
      <c r="G112" s="21" t="s">
        <v>43</v>
      </c>
      <c r="H112" s="21"/>
      <c r="I112" s="22"/>
      <c r="J112" s="31">
        <v>6894</v>
      </c>
      <c r="K112" s="32">
        <f t="shared" si="1"/>
        <v>0.6894</v>
      </c>
    </row>
    <row r="113" spans="2:11" ht="16.5" customHeight="1">
      <c r="B113" s="7"/>
      <c r="C113" s="20"/>
      <c r="D113" s="20"/>
      <c r="E113" s="8" t="s">
        <v>118</v>
      </c>
      <c r="F113" s="9" t="s">
        <v>119</v>
      </c>
      <c r="G113" s="21" t="s">
        <v>185</v>
      </c>
      <c r="H113" s="21"/>
      <c r="I113" s="22"/>
      <c r="J113" s="31">
        <v>3667</v>
      </c>
      <c r="K113" s="32">
        <f t="shared" si="1"/>
        <v>1</v>
      </c>
    </row>
    <row r="114" spans="2:11" ht="16.5" customHeight="1">
      <c r="B114" s="7"/>
      <c r="C114" s="20"/>
      <c r="D114" s="20"/>
      <c r="E114" s="8" t="s">
        <v>186</v>
      </c>
      <c r="F114" s="9" t="s">
        <v>12</v>
      </c>
      <c r="G114" s="21" t="s">
        <v>187</v>
      </c>
      <c r="H114" s="21"/>
      <c r="I114" s="22"/>
      <c r="J114" s="31">
        <v>227034</v>
      </c>
      <c r="K114" s="32">
        <f t="shared" si="1"/>
        <v>1</v>
      </c>
    </row>
    <row r="115" spans="2:11" ht="16.5" customHeight="1">
      <c r="B115" s="7"/>
      <c r="C115" s="20"/>
      <c r="D115" s="20"/>
      <c r="E115" s="8" t="s">
        <v>188</v>
      </c>
      <c r="F115" s="9" t="s">
        <v>12</v>
      </c>
      <c r="G115" s="21" t="s">
        <v>189</v>
      </c>
      <c r="H115" s="21"/>
      <c r="I115" s="22"/>
      <c r="J115" s="31">
        <v>191573.99</v>
      </c>
      <c r="K115" s="32">
        <f t="shared" si="1"/>
        <v>0.9310691252302473</v>
      </c>
    </row>
    <row r="116" spans="2:11" ht="16.5" customHeight="1">
      <c r="B116" s="7"/>
      <c r="C116" s="20"/>
      <c r="D116" s="20"/>
      <c r="E116" s="8" t="s">
        <v>48</v>
      </c>
      <c r="F116" s="9" t="s">
        <v>49</v>
      </c>
      <c r="G116" s="21" t="s">
        <v>190</v>
      </c>
      <c r="H116" s="21"/>
      <c r="I116" s="22"/>
      <c r="J116" s="31">
        <v>11000</v>
      </c>
      <c r="K116" s="32">
        <f t="shared" si="1"/>
        <v>1</v>
      </c>
    </row>
    <row r="117" spans="2:11" ht="16.5" customHeight="1">
      <c r="B117" s="4"/>
      <c r="C117" s="17" t="s">
        <v>191</v>
      </c>
      <c r="D117" s="17"/>
      <c r="E117" s="5"/>
      <c r="F117" s="6" t="s">
        <v>192</v>
      </c>
      <c r="G117" s="18" t="s">
        <v>193</v>
      </c>
      <c r="H117" s="18"/>
      <c r="I117" s="19"/>
      <c r="J117" s="31">
        <f>J118+J119</f>
        <v>50582</v>
      </c>
      <c r="K117" s="32">
        <f t="shared" si="1"/>
        <v>0.9875824905306728</v>
      </c>
    </row>
    <row r="118" spans="2:11" ht="16.5" customHeight="1">
      <c r="B118" s="7"/>
      <c r="C118" s="20"/>
      <c r="D118" s="20"/>
      <c r="E118" s="8" t="s">
        <v>79</v>
      </c>
      <c r="F118" s="9" t="s">
        <v>80</v>
      </c>
      <c r="G118" s="21" t="s">
        <v>194</v>
      </c>
      <c r="H118" s="21"/>
      <c r="I118" s="22"/>
      <c r="J118" s="31">
        <v>13112</v>
      </c>
      <c r="K118" s="32">
        <f t="shared" si="1"/>
        <v>0.9537387256328194</v>
      </c>
    </row>
    <row r="119" spans="2:11" ht="16.5" customHeight="1">
      <c r="B119" s="7"/>
      <c r="C119" s="20"/>
      <c r="D119" s="20"/>
      <c r="E119" s="8" t="s">
        <v>41</v>
      </c>
      <c r="F119" s="9" t="s">
        <v>42</v>
      </c>
      <c r="G119" s="21" t="s">
        <v>195</v>
      </c>
      <c r="H119" s="21"/>
      <c r="I119" s="22"/>
      <c r="J119" s="31">
        <v>37470</v>
      </c>
      <c r="K119" s="32">
        <f t="shared" si="1"/>
        <v>1</v>
      </c>
    </row>
    <row r="120" spans="2:11" ht="40.5" customHeight="1">
      <c r="B120" s="2" t="s">
        <v>196</v>
      </c>
      <c r="C120" s="23"/>
      <c r="D120" s="23"/>
      <c r="E120" s="2"/>
      <c r="F120" s="3" t="s">
        <v>197</v>
      </c>
      <c r="G120" s="24" t="s">
        <v>198</v>
      </c>
      <c r="H120" s="24"/>
      <c r="I120" s="25"/>
      <c r="J120" s="31">
        <f>J121</f>
        <v>71018.35</v>
      </c>
      <c r="K120" s="32">
        <f t="shared" si="1"/>
        <v>0.8355100000000001</v>
      </c>
    </row>
    <row r="121" spans="2:11" ht="16.5" customHeight="1">
      <c r="B121" s="4"/>
      <c r="C121" s="17" t="s">
        <v>199</v>
      </c>
      <c r="D121" s="17"/>
      <c r="E121" s="5"/>
      <c r="F121" s="6" t="s">
        <v>200</v>
      </c>
      <c r="G121" s="18" t="s">
        <v>198</v>
      </c>
      <c r="H121" s="18"/>
      <c r="I121" s="19"/>
      <c r="J121" s="31">
        <f>J126+J127+J128</f>
        <v>71018.35</v>
      </c>
      <c r="K121" s="32">
        <f t="shared" si="1"/>
        <v>0.8355100000000001</v>
      </c>
    </row>
    <row r="122" spans="1:11" ht="6" customHeight="1" hidden="1">
      <c r="A122" s="12"/>
      <c r="B122" s="12"/>
      <c r="C122" s="12"/>
      <c r="D122" s="12"/>
      <c r="E122" s="12"/>
      <c r="F122" s="12"/>
      <c r="G122" s="12"/>
      <c r="H122" s="16" t="s">
        <v>201</v>
      </c>
      <c r="J122" s="31"/>
      <c r="K122" s="32" t="e">
        <f t="shared" si="1"/>
        <v>#DIV/0!</v>
      </c>
    </row>
    <row r="123" spans="2:11" ht="5.25" customHeight="1" hidden="1">
      <c r="B123" s="16" t="s">
        <v>92</v>
      </c>
      <c r="C123" s="16"/>
      <c r="D123" s="12"/>
      <c r="E123" s="12"/>
      <c r="F123" s="12"/>
      <c r="G123" s="12"/>
      <c r="H123" s="16"/>
      <c r="J123" s="31"/>
      <c r="K123" s="32" t="e">
        <f t="shared" si="1"/>
        <v>#DIV/0!</v>
      </c>
    </row>
    <row r="124" spans="2:11" ht="11.25" customHeight="1" hidden="1">
      <c r="B124" s="16"/>
      <c r="C124" s="16"/>
      <c r="D124" s="12"/>
      <c r="E124" s="12"/>
      <c r="F124" s="12"/>
      <c r="G124" s="12"/>
      <c r="H124" s="12"/>
      <c r="I124" s="12"/>
      <c r="J124" s="31"/>
      <c r="K124" s="32" t="e">
        <f t="shared" si="1"/>
        <v>#DIV/0!</v>
      </c>
    </row>
    <row r="125" spans="1:11" ht="63.75" customHeight="1" hidden="1">
      <c r="A125" s="12"/>
      <c r="B125" s="12"/>
      <c r="C125" s="12"/>
      <c r="D125" s="12"/>
      <c r="E125" s="12"/>
      <c r="F125" s="12"/>
      <c r="G125" s="12"/>
      <c r="H125" s="12"/>
      <c r="I125" s="12"/>
      <c r="J125" s="31"/>
      <c r="K125" s="32" t="e">
        <f t="shared" si="1"/>
        <v>#DIV/0!</v>
      </c>
    </row>
    <row r="126" spans="2:11" ht="16.5" customHeight="1">
      <c r="B126" s="7"/>
      <c r="C126" s="20"/>
      <c r="D126" s="20"/>
      <c r="E126" s="8" t="s">
        <v>79</v>
      </c>
      <c r="F126" s="9" t="s">
        <v>80</v>
      </c>
      <c r="G126" s="21" t="s">
        <v>202</v>
      </c>
      <c r="H126" s="21"/>
      <c r="I126" s="22"/>
      <c r="J126" s="31">
        <v>44450</v>
      </c>
      <c r="K126" s="32">
        <f t="shared" si="1"/>
        <v>0.9877777777777778</v>
      </c>
    </row>
    <row r="127" spans="2:11" ht="16.5" customHeight="1">
      <c r="B127" s="7"/>
      <c r="C127" s="20"/>
      <c r="D127" s="20"/>
      <c r="E127" s="8" t="s">
        <v>203</v>
      </c>
      <c r="F127" s="9" t="s">
        <v>204</v>
      </c>
      <c r="G127" s="21" t="s">
        <v>205</v>
      </c>
      <c r="H127" s="21"/>
      <c r="I127" s="22"/>
      <c r="J127" s="31">
        <v>24988</v>
      </c>
      <c r="K127" s="32">
        <f t="shared" si="1"/>
        <v>0.7139428571428571</v>
      </c>
    </row>
    <row r="128" spans="2:11" ht="16.5" customHeight="1">
      <c r="B128" s="7"/>
      <c r="C128" s="20"/>
      <c r="D128" s="20"/>
      <c r="E128" s="8" t="s">
        <v>24</v>
      </c>
      <c r="F128" s="9" t="s">
        <v>25</v>
      </c>
      <c r="G128" s="21" t="s">
        <v>126</v>
      </c>
      <c r="H128" s="21"/>
      <c r="I128" s="22"/>
      <c r="J128" s="31">
        <v>1580.35</v>
      </c>
      <c r="K128" s="32">
        <f t="shared" si="1"/>
        <v>0.31606999999999996</v>
      </c>
    </row>
    <row r="129" spans="2:11" ht="16.5" customHeight="1">
      <c r="B129" s="2" t="s">
        <v>206</v>
      </c>
      <c r="C129" s="23"/>
      <c r="D129" s="23"/>
      <c r="E129" s="2"/>
      <c r="F129" s="3" t="s">
        <v>207</v>
      </c>
      <c r="G129" s="24" t="s">
        <v>208</v>
      </c>
      <c r="H129" s="24"/>
      <c r="I129" s="25"/>
      <c r="J129" s="31">
        <f>J130</f>
        <v>44748.24</v>
      </c>
      <c r="K129" s="32">
        <f t="shared" si="1"/>
        <v>0.7458039999999999</v>
      </c>
    </row>
    <row r="130" spans="2:11" ht="27.75" customHeight="1">
      <c r="B130" s="4"/>
      <c r="C130" s="17" t="s">
        <v>209</v>
      </c>
      <c r="D130" s="17"/>
      <c r="E130" s="5"/>
      <c r="F130" s="6" t="s">
        <v>210</v>
      </c>
      <c r="G130" s="18" t="s">
        <v>208</v>
      </c>
      <c r="H130" s="18"/>
      <c r="I130" s="19"/>
      <c r="J130" s="31">
        <f>J131</f>
        <v>44748.24</v>
      </c>
      <c r="K130" s="32">
        <f t="shared" si="1"/>
        <v>0.7458039999999999</v>
      </c>
    </row>
    <row r="131" spans="2:11" ht="27.75" customHeight="1">
      <c r="B131" s="7"/>
      <c r="C131" s="20"/>
      <c r="D131" s="20"/>
      <c r="E131" s="8" t="s">
        <v>211</v>
      </c>
      <c r="F131" s="9" t="s">
        <v>212</v>
      </c>
      <c r="G131" s="21" t="s">
        <v>208</v>
      </c>
      <c r="H131" s="21"/>
      <c r="I131" s="22"/>
      <c r="J131" s="31">
        <v>44748.24</v>
      </c>
      <c r="K131" s="32">
        <f t="shared" si="1"/>
        <v>0.7458039999999999</v>
      </c>
    </row>
    <row r="132" spans="2:11" ht="16.5" customHeight="1">
      <c r="B132" s="2" t="s">
        <v>213</v>
      </c>
      <c r="C132" s="23"/>
      <c r="D132" s="23"/>
      <c r="E132" s="2"/>
      <c r="F132" s="3" t="s">
        <v>214</v>
      </c>
      <c r="G132" s="24" t="s">
        <v>215</v>
      </c>
      <c r="H132" s="24"/>
      <c r="I132" s="25"/>
      <c r="J132" s="31">
        <f>J133</f>
        <v>0</v>
      </c>
      <c r="K132" s="32">
        <f t="shared" si="1"/>
        <v>0</v>
      </c>
    </row>
    <row r="133" spans="2:11" ht="16.5" customHeight="1">
      <c r="B133" s="4"/>
      <c r="C133" s="17" t="s">
        <v>216</v>
      </c>
      <c r="D133" s="17"/>
      <c r="E133" s="5"/>
      <c r="F133" s="6" t="s">
        <v>217</v>
      </c>
      <c r="G133" s="18" t="s">
        <v>215</v>
      </c>
      <c r="H133" s="18"/>
      <c r="I133" s="19"/>
      <c r="J133" s="31">
        <f>J134</f>
        <v>0</v>
      </c>
      <c r="K133" s="32">
        <f aca="true" t="shared" si="2" ref="K133:K196">J133/G133</f>
        <v>0</v>
      </c>
    </row>
    <row r="134" spans="2:11" ht="16.5" customHeight="1">
      <c r="B134" s="7"/>
      <c r="C134" s="20"/>
      <c r="D134" s="20"/>
      <c r="E134" s="8" t="s">
        <v>218</v>
      </c>
      <c r="F134" s="9" t="s">
        <v>219</v>
      </c>
      <c r="G134" s="21" t="s">
        <v>215</v>
      </c>
      <c r="H134" s="21"/>
      <c r="I134" s="22"/>
      <c r="J134" s="31">
        <v>0</v>
      </c>
      <c r="K134" s="32">
        <f t="shared" si="2"/>
        <v>0</v>
      </c>
    </row>
    <row r="135" spans="2:11" ht="16.5" customHeight="1">
      <c r="B135" s="2" t="s">
        <v>220</v>
      </c>
      <c r="C135" s="23"/>
      <c r="D135" s="23"/>
      <c r="E135" s="2"/>
      <c r="F135" s="3" t="s">
        <v>221</v>
      </c>
      <c r="G135" s="24" t="s">
        <v>222</v>
      </c>
      <c r="H135" s="24"/>
      <c r="I135" s="25"/>
      <c r="J135" s="31">
        <f>J136+J158+J176+J191+J213+J220+J223+J230</f>
        <v>5239604.96</v>
      </c>
      <c r="K135" s="32">
        <f t="shared" si="2"/>
        <v>0.9159803853814423</v>
      </c>
    </row>
    <row r="136" spans="2:11" ht="16.5" customHeight="1">
      <c r="B136" s="4"/>
      <c r="C136" s="17" t="s">
        <v>223</v>
      </c>
      <c r="D136" s="17"/>
      <c r="E136" s="5"/>
      <c r="F136" s="6" t="s">
        <v>224</v>
      </c>
      <c r="G136" s="18" t="s">
        <v>225</v>
      </c>
      <c r="H136" s="18"/>
      <c r="I136" s="19"/>
      <c r="J136" s="31">
        <f>J137+J138+J139+J140+J141+J142+J143+J144+J145+J146+J147+J148+J149+J150+J151+J152+J153+J154+J155+J156+J157</f>
        <v>2939381.02</v>
      </c>
      <c r="K136" s="32">
        <f t="shared" si="2"/>
        <v>0.927305990553999</v>
      </c>
    </row>
    <row r="137" spans="2:11" ht="16.5" customHeight="1">
      <c r="B137" s="7"/>
      <c r="C137" s="20"/>
      <c r="D137" s="20"/>
      <c r="E137" s="8" t="s">
        <v>88</v>
      </c>
      <c r="F137" s="9" t="s">
        <v>89</v>
      </c>
      <c r="G137" s="21" t="s">
        <v>226</v>
      </c>
      <c r="H137" s="21"/>
      <c r="I137" s="22"/>
      <c r="J137" s="31">
        <v>139094.78</v>
      </c>
      <c r="K137" s="32">
        <f t="shared" si="2"/>
        <v>0.8748099371069182</v>
      </c>
    </row>
    <row r="138" spans="2:11" ht="16.5" customHeight="1">
      <c r="B138" s="7"/>
      <c r="C138" s="20"/>
      <c r="D138" s="20"/>
      <c r="E138" s="8" t="s">
        <v>64</v>
      </c>
      <c r="F138" s="9" t="s">
        <v>65</v>
      </c>
      <c r="G138" s="21" t="s">
        <v>227</v>
      </c>
      <c r="H138" s="21"/>
      <c r="I138" s="22"/>
      <c r="J138" s="31">
        <v>1737301.49</v>
      </c>
      <c r="K138" s="32">
        <f t="shared" si="2"/>
        <v>0.9640962763596005</v>
      </c>
    </row>
    <row r="139" spans="2:11" ht="16.5" customHeight="1">
      <c r="B139" s="7"/>
      <c r="C139" s="20"/>
      <c r="D139" s="20"/>
      <c r="E139" s="8" t="s">
        <v>67</v>
      </c>
      <c r="F139" s="9" t="s">
        <v>68</v>
      </c>
      <c r="G139" s="21" t="s">
        <v>228</v>
      </c>
      <c r="H139" s="21"/>
      <c r="I139" s="22"/>
      <c r="J139" s="31">
        <v>131548.22</v>
      </c>
      <c r="K139" s="32">
        <f t="shared" si="2"/>
        <v>0.9708355719557196</v>
      </c>
    </row>
    <row r="140" spans="2:11" ht="16.5" customHeight="1">
      <c r="B140" s="7"/>
      <c r="C140" s="20"/>
      <c r="D140" s="20"/>
      <c r="E140" s="8" t="s">
        <v>70</v>
      </c>
      <c r="F140" s="9" t="s">
        <v>71</v>
      </c>
      <c r="G140" s="21" t="s">
        <v>229</v>
      </c>
      <c r="H140" s="21"/>
      <c r="I140" s="22"/>
      <c r="J140" s="31">
        <v>297785.86</v>
      </c>
      <c r="K140" s="32">
        <f t="shared" si="2"/>
        <v>0.8758407647058823</v>
      </c>
    </row>
    <row r="141" spans="2:11" ht="16.5" customHeight="1">
      <c r="B141" s="7"/>
      <c r="C141" s="20"/>
      <c r="D141" s="20"/>
      <c r="E141" s="8" t="s">
        <v>73</v>
      </c>
      <c r="F141" s="9" t="s">
        <v>74</v>
      </c>
      <c r="G141" s="21" t="s">
        <v>230</v>
      </c>
      <c r="H141" s="21"/>
      <c r="I141" s="22"/>
      <c r="J141" s="31">
        <v>47055.82</v>
      </c>
      <c r="K141" s="32">
        <f t="shared" si="2"/>
        <v>0.8078252360515021</v>
      </c>
    </row>
    <row r="142" spans="2:11" ht="16.5" customHeight="1">
      <c r="B142" s="7"/>
      <c r="C142" s="20"/>
      <c r="D142" s="20"/>
      <c r="E142" s="8" t="s">
        <v>97</v>
      </c>
      <c r="F142" s="9" t="s">
        <v>98</v>
      </c>
      <c r="G142" s="21" t="s">
        <v>231</v>
      </c>
      <c r="H142" s="21"/>
      <c r="I142" s="22"/>
      <c r="J142" s="31">
        <v>8756.3</v>
      </c>
      <c r="K142" s="32">
        <f t="shared" si="2"/>
        <v>0.8299810426540284</v>
      </c>
    </row>
    <row r="143" spans="2:11" ht="16.5" customHeight="1">
      <c r="B143" s="7"/>
      <c r="C143" s="20"/>
      <c r="D143" s="20"/>
      <c r="E143" s="8" t="s">
        <v>41</v>
      </c>
      <c r="F143" s="9" t="s">
        <v>42</v>
      </c>
      <c r="G143" s="21" t="s">
        <v>232</v>
      </c>
      <c r="H143" s="21"/>
      <c r="I143" s="22"/>
      <c r="J143" s="31">
        <v>62010.05</v>
      </c>
      <c r="K143" s="32">
        <f t="shared" si="2"/>
        <v>0.9710311619166928</v>
      </c>
    </row>
    <row r="144" spans="2:11" ht="16.5" customHeight="1">
      <c r="B144" s="7"/>
      <c r="C144" s="20"/>
      <c r="D144" s="20"/>
      <c r="E144" s="8" t="s">
        <v>233</v>
      </c>
      <c r="F144" s="9" t="s">
        <v>234</v>
      </c>
      <c r="G144" s="21" t="s">
        <v>235</v>
      </c>
      <c r="H144" s="21"/>
      <c r="I144" s="22"/>
      <c r="J144" s="31">
        <v>2752.84</v>
      </c>
      <c r="K144" s="32">
        <f t="shared" si="2"/>
        <v>0.4588066666666667</v>
      </c>
    </row>
    <row r="145" spans="2:11" ht="16.5" customHeight="1">
      <c r="B145" s="7"/>
      <c r="C145" s="20"/>
      <c r="D145" s="20"/>
      <c r="E145" s="8" t="s">
        <v>100</v>
      </c>
      <c r="F145" s="9" t="s">
        <v>101</v>
      </c>
      <c r="G145" s="21" t="s">
        <v>236</v>
      </c>
      <c r="H145" s="21"/>
      <c r="I145" s="22"/>
      <c r="J145" s="31">
        <v>134970.79</v>
      </c>
      <c r="K145" s="32">
        <f t="shared" si="2"/>
        <v>0.9431921034241789</v>
      </c>
    </row>
    <row r="146" spans="2:11" ht="16.5" customHeight="1">
      <c r="B146" s="7"/>
      <c r="C146" s="20"/>
      <c r="D146" s="20"/>
      <c r="E146" s="8" t="s">
        <v>21</v>
      </c>
      <c r="F146" s="9" t="s">
        <v>22</v>
      </c>
      <c r="G146" s="21" t="s">
        <v>237</v>
      </c>
      <c r="H146" s="21"/>
      <c r="I146" s="22"/>
      <c r="J146" s="31">
        <v>10972.44</v>
      </c>
      <c r="K146" s="32">
        <f t="shared" si="2"/>
        <v>0.3090828169014085</v>
      </c>
    </row>
    <row r="147" spans="2:11" ht="16.5" customHeight="1">
      <c r="B147" s="7"/>
      <c r="C147" s="20"/>
      <c r="D147" s="20"/>
      <c r="E147" s="8" t="s">
        <v>104</v>
      </c>
      <c r="F147" s="9" t="s">
        <v>105</v>
      </c>
      <c r="G147" s="21" t="s">
        <v>238</v>
      </c>
      <c r="H147" s="21"/>
      <c r="I147" s="22"/>
      <c r="J147" s="31">
        <v>655</v>
      </c>
      <c r="K147" s="32">
        <f t="shared" si="2"/>
        <v>0.2356115107913669</v>
      </c>
    </row>
    <row r="148" spans="2:11" ht="16.5" customHeight="1">
      <c r="B148" s="7"/>
      <c r="C148" s="20"/>
      <c r="D148" s="20"/>
      <c r="E148" s="8" t="s">
        <v>24</v>
      </c>
      <c r="F148" s="9" t="s">
        <v>25</v>
      </c>
      <c r="G148" s="21" t="s">
        <v>239</v>
      </c>
      <c r="H148" s="21"/>
      <c r="I148" s="22"/>
      <c r="J148" s="31">
        <v>39752.25</v>
      </c>
      <c r="K148" s="32">
        <f t="shared" si="2"/>
        <v>0.7035796460176991</v>
      </c>
    </row>
    <row r="149" spans="2:11" ht="16.5" customHeight="1">
      <c r="B149" s="7"/>
      <c r="C149" s="20"/>
      <c r="D149" s="20"/>
      <c r="E149" s="8" t="s">
        <v>108</v>
      </c>
      <c r="F149" s="9" t="s">
        <v>109</v>
      </c>
      <c r="G149" s="21" t="s">
        <v>116</v>
      </c>
      <c r="H149" s="21"/>
      <c r="I149" s="22"/>
      <c r="J149" s="31">
        <v>5301.7</v>
      </c>
      <c r="K149" s="32">
        <f t="shared" si="2"/>
        <v>0.7068933333333333</v>
      </c>
    </row>
    <row r="150" spans="2:11" ht="27.75" customHeight="1">
      <c r="B150" s="7"/>
      <c r="C150" s="20"/>
      <c r="D150" s="20"/>
      <c r="E150" s="8" t="s">
        <v>114</v>
      </c>
      <c r="F150" s="9" t="s">
        <v>115</v>
      </c>
      <c r="G150" s="21" t="s">
        <v>240</v>
      </c>
      <c r="H150" s="21"/>
      <c r="I150" s="22"/>
      <c r="J150" s="31">
        <v>6116.47</v>
      </c>
      <c r="K150" s="32">
        <f t="shared" si="2"/>
        <v>0.5721674462114126</v>
      </c>
    </row>
    <row r="151" spans="2:11" ht="16.5" customHeight="1">
      <c r="B151" s="7"/>
      <c r="C151" s="20"/>
      <c r="D151" s="20"/>
      <c r="E151" s="8" t="s">
        <v>83</v>
      </c>
      <c r="F151" s="9" t="s">
        <v>84</v>
      </c>
      <c r="G151" s="21" t="s">
        <v>235</v>
      </c>
      <c r="H151" s="21"/>
      <c r="I151" s="22"/>
      <c r="J151" s="31">
        <v>3545.22</v>
      </c>
      <c r="K151" s="32">
        <f t="shared" si="2"/>
        <v>0.59087</v>
      </c>
    </row>
    <row r="152" spans="2:11" ht="16.5" customHeight="1">
      <c r="B152" s="7"/>
      <c r="C152" s="20"/>
      <c r="D152" s="20"/>
      <c r="E152" s="8" t="s">
        <v>27</v>
      </c>
      <c r="F152" s="9" t="s">
        <v>28</v>
      </c>
      <c r="G152" s="21" t="s">
        <v>241</v>
      </c>
      <c r="H152" s="21"/>
      <c r="I152" s="22"/>
      <c r="J152" s="31">
        <v>6169</v>
      </c>
      <c r="K152" s="32">
        <f t="shared" si="2"/>
        <v>0.6493684210526316</v>
      </c>
    </row>
    <row r="153" spans="2:11" ht="16.5" customHeight="1">
      <c r="B153" s="7"/>
      <c r="C153" s="20"/>
      <c r="D153" s="20"/>
      <c r="E153" s="8" t="s">
        <v>118</v>
      </c>
      <c r="F153" s="9" t="s">
        <v>119</v>
      </c>
      <c r="G153" s="21" t="s">
        <v>242</v>
      </c>
      <c r="H153" s="21"/>
      <c r="I153" s="22"/>
      <c r="J153" s="31">
        <v>103853</v>
      </c>
      <c r="K153" s="32">
        <f t="shared" si="2"/>
        <v>1</v>
      </c>
    </row>
    <row r="154" spans="2:11" ht="16.5" customHeight="1">
      <c r="B154" s="7"/>
      <c r="C154" s="20"/>
      <c r="D154" s="20"/>
      <c r="E154" s="8" t="s">
        <v>121</v>
      </c>
      <c r="F154" s="9" t="s">
        <v>122</v>
      </c>
      <c r="G154" s="21" t="s">
        <v>243</v>
      </c>
      <c r="H154" s="21"/>
      <c r="I154" s="22"/>
      <c r="J154" s="31">
        <v>679</v>
      </c>
      <c r="K154" s="32">
        <f t="shared" si="2"/>
        <v>0.12345454545454546</v>
      </c>
    </row>
    <row r="155" spans="2:11" ht="19.5" customHeight="1">
      <c r="B155" s="7"/>
      <c r="C155" s="20"/>
      <c r="D155" s="20"/>
      <c r="E155" s="8" t="s">
        <v>124</v>
      </c>
      <c r="F155" s="9" t="s">
        <v>125</v>
      </c>
      <c r="G155" s="21" t="s">
        <v>244</v>
      </c>
      <c r="H155" s="21"/>
      <c r="I155" s="22"/>
      <c r="J155" s="31">
        <v>699.41</v>
      </c>
      <c r="K155" s="32">
        <f t="shared" si="2"/>
        <v>0.19428055555555554</v>
      </c>
    </row>
    <row r="156" spans="2:11" ht="16.5" customHeight="1">
      <c r="B156" s="7"/>
      <c r="C156" s="20"/>
      <c r="D156" s="20"/>
      <c r="E156" s="8" t="s">
        <v>127</v>
      </c>
      <c r="F156" s="9" t="s">
        <v>128</v>
      </c>
      <c r="G156" s="21" t="s">
        <v>243</v>
      </c>
      <c r="H156" s="21"/>
      <c r="I156" s="22"/>
      <c r="J156" s="31">
        <v>3701.5</v>
      </c>
      <c r="K156" s="32">
        <f t="shared" si="2"/>
        <v>0.673</v>
      </c>
    </row>
    <row r="157" spans="2:11" ht="16.5" customHeight="1">
      <c r="B157" s="7"/>
      <c r="C157" s="20"/>
      <c r="D157" s="20"/>
      <c r="E157" s="8" t="s">
        <v>11</v>
      </c>
      <c r="F157" s="9" t="s">
        <v>12</v>
      </c>
      <c r="G157" s="21" t="s">
        <v>245</v>
      </c>
      <c r="H157" s="21"/>
      <c r="I157" s="22"/>
      <c r="J157" s="31">
        <v>196659.88</v>
      </c>
      <c r="K157" s="32">
        <f t="shared" si="2"/>
        <v>0.9610792477910705</v>
      </c>
    </row>
    <row r="158" spans="2:11" ht="16.5" customHeight="1">
      <c r="B158" s="4"/>
      <c r="C158" s="17" t="s">
        <v>246</v>
      </c>
      <c r="D158" s="17"/>
      <c r="E158" s="5"/>
      <c r="F158" s="6" t="s">
        <v>247</v>
      </c>
      <c r="G158" s="18" t="s">
        <v>248</v>
      </c>
      <c r="H158" s="18"/>
      <c r="I158" s="19"/>
      <c r="J158" s="31">
        <f>J159+J160+J161+J162+J163+J164+J165+J166+J167+J172+J173+J174+J175</f>
        <v>184678.43</v>
      </c>
      <c r="K158" s="32">
        <f t="shared" si="2"/>
        <v>0.9091413591946242</v>
      </c>
    </row>
    <row r="159" spans="2:11" ht="16.5" customHeight="1">
      <c r="B159" s="7"/>
      <c r="C159" s="20"/>
      <c r="D159" s="20"/>
      <c r="E159" s="8" t="s">
        <v>88</v>
      </c>
      <c r="F159" s="9" t="s">
        <v>89</v>
      </c>
      <c r="G159" s="21" t="s">
        <v>249</v>
      </c>
      <c r="H159" s="21"/>
      <c r="I159" s="22"/>
      <c r="J159" s="31">
        <v>11280.4</v>
      </c>
      <c r="K159" s="32">
        <f t="shared" si="2"/>
        <v>0.9479327731092436</v>
      </c>
    </row>
    <row r="160" spans="2:11" ht="16.5" customHeight="1">
      <c r="B160" s="7"/>
      <c r="C160" s="20"/>
      <c r="D160" s="20"/>
      <c r="E160" s="8" t="s">
        <v>64</v>
      </c>
      <c r="F160" s="9" t="s">
        <v>65</v>
      </c>
      <c r="G160" s="21" t="s">
        <v>250</v>
      </c>
      <c r="H160" s="21"/>
      <c r="I160" s="22"/>
      <c r="J160" s="31">
        <v>128510.82</v>
      </c>
      <c r="K160" s="32">
        <f t="shared" si="2"/>
        <v>0.9962079069767442</v>
      </c>
    </row>
    <row r="161" spans="2:11" ht="16.5" customHeight="1">
      <c r="B161" s="7"/>
      <c r="C161" s="20"/>
      <c r="D161" s="20"/>
      <c r="E161" s="8" t="s">
        <v>67</v>
      </c>
      <c r="F161" s="9" t="s">
        <v>68</v>
      </c>
      <c r="G161" s="21" t="s">
        <v>251</v>
      </c>
      <c r="H161" s="21"/>
      <c r="I161" s="22"/>
      <c r="J161" s="31">
        <v>9329.35</v>
      </c>
      <c r="K161" s="32">
        <f t="shared" si="2"/>
        <v>0.8719018691588786</v>
      </c>
    </row>
    <row r="162" spans="2:11" ht="16.5" customHeight="1">
      <c r="B162" s="7"/>
      <c r="C162" s="20"/>
      <c r="D162" s="20"/>
      <c r="E162" s="8" t="s">
        <v>70</v>
      </c>
      <c r="F162" s="9" t="s">
        <v>71</v>
      </c>
      <c r="G162" s="21" t="s">
        <v>252</v>
      </c>
      <c r="H162" s="21"/>
      <c r="I162" s="22"/>
      <c r="J162" s="31">
        <v>21287.24</v>
      </c>
      <c r="K162" s="32">
        <f t="shared" si="2"/>
        <v>0.6979422950819673</v>
      </c>
    </row>
    <row r="163" spans="2:11" ht="16.5" customHeight="1">
      <c r="B163" s="7"/>
      <c r="C163" s="20"/>
      <c r="D163" s="20"/>
      <c r="E163" s="8" t="s">
        <v>73</v>
      </c>
      <c r="F163" s="9" t="s">
        <v>74</v>
      </c>
      <c r="G163" s="21" t="s">
        <v>253</v>
      </c>
      <c r="H163" s="21"/>
      <c r="I163" s="22"/>
      <c r="J163" s="31">
        <v>3453.96</v>
      </c>
      <c r="K163" s="32">
        <f t="shared" si="2"/>
        <v>0.8424292682926829</v>
      </c>
    </row>
    <row r="164" spans="2:11" ht="16.5" customHeight="1">
      <c r="B164" s="7"/>
      <c r="C164" s="20"/>
      <c r="D164" s="20"/>
      <c r="E164" s="8" t="s">
        <v>41</v>
      </c>
      <c r="F164" s="9" t="s">
        <v>42</v>
      </c>
      <c r="G164" s="21" t="s">
        <v>254</v>
      </c>
      <c r="H164" s="21"/>
      <c r="I164" s="22"/>
      <c r="J164" s="31">
        <v>508.63</v>
      </c>
      <c r="K164" s="32">
        <f t="shared" si="2"/>
        <v>0.3532152777777778</v>
      </c>
    </row>
    <row r="165" spans="2:11" ht="16.5" customHeight="1">
      <c r="B165" s="7"/>
      <c r="C165" s="20"/>
      <c r="D165" s="20"/>
      <c r="E165" s="8" t="s">
        <v>100</v>
      </c>
      <c r="F165" s="9" t="s">
        <v>101</v>
      </c>
      <c r="G165" s="21" t="s">
        <v>243</v>
      </c>
      <c r="H165" s="21"/>
      <c r="I165" s="22"/>
      <c r="J165" s="31">
        <v>2763.03</v>
      </c>
      <c r="K165" s="32">
        <f t="shared" si="2"/>
        <v>0.502369090909091</v>
      </c>
    </row>
    <row r="166" spans="2:11" ht="16.5" customHeight="1">
      <c r="B166" s="7"/>
      <c r="C166" s="20"/>
      <c r="D166" s="20"/>
      <c r="E166" s="8" t="s">
        <v>104</v>
      </c>
      <c r="F166" s="9" t="s">
        <v>105</v>
      </c>
      <c r="G166" s="21" t="s">
        <v>255</v>
      </c>
      <c r="H166" s="21"/>
      <c r="I166" s="22"/>
      <c r="J166" s="31">
        <v>0</v>
      </c>
      <c r="K166" s="32">
        <f t="shared" si="2"/>
        <v>0</v>
      </c>
    </row>
    <row r="167" spans="2:11" ht="16.5" customHeight="1">
      <c r="B167" s="7"/>
      <c r="C167" s="20"/>
      <c r="D167" s="20"/>
      <c r="E167" s="8" t="s">
        <v>24</v>
      </c>
      <c r="F167" s="9" t="s">
        <v>25</v>
      </c>
      <c r="G167" s="21" t="s">
        <v>256</v>
      </c>
      <c r="H167" s="21"/>
      <c r="I167" s="22"/>
      <c r="J167" s="31">
        <v>0</v>
      </c>
      <c r="K167" s="32">
        <f t="shared" si="2"/>
        <v>0</v>
      </c>
    </row>
    <row r="168" spans="1:11" ht="0.75" customHeight="1">
      <c r="A168" s="12"/>
      <c r="B168" s="12"/>
      <c r="C168" s="12"/>
      <c r="D168" s="12"/>
      <c r="E168" s="12"/>
      <c r="F168" s="12"/>
      <c r="G168" s="12"/>
      <c r="H168" s="16" t="s">
        <v>257</v>
      </c>
      <c r="J168" s="31"/>
      <c r="K168" s="32" t="e">
        <f t="shared" si="2"/>
        <v>#DIV/0!</v>
      </c>
    </row>
    <row r="169" spans="2:11" ht="5.25" customHeight="1" hidden="1">
      <c r="B169" s="16" t="s">
        <v>92</v>
      </c>
      <c r="C169" s="16"/>
      <c r="D169" s="12"/>
      <c r="E169" s="12"/>
      <c r="F169" s="12"/>
      <c r="G169" s="12"/>
      <c r="H169" s="16"/>
      <c r="J169" s="31"/>
      <c r="K169" s="32" t="e">
        <f t="shared" si="2"/>
        <v>#DIV/0!</v>
      </c>
    </row>
    <row r="170" spans="2:11" ht="11.25" customHeight="1" hidden="1">
      <c r="B170" s="16"/>
      <c r="C170" s="16"/>
      <c r="D170" s="12"/>
      <c r="E170" s="12"/>
      <c r="F170" s="12"/>
      <c r="G170" s="12"/>
      <c r="H170" s="12"/>
      <c r="I170" s="12"/>
      <c r="J170" s="31"/>
      <c r="K170" s="32" t="e">
        <f t="shared" si="2"/>
        <v>#DIV/0!</v>
      </c>
    </row>
    <row r="171" spans="1:11" ht="63.75" customHeight="1" hidden="1">
      <c r="A171" s="12"/>
      <c r="B171" s="12"/>
      <c r="C171" s="12"/>
      <c r="D171" s="12"/>
      <c r="E171" s="12"/>
      <c r="F171" s="12"/>
      <c r="G171" s="12"/>
      <c r="H171" s="12"/>
      <c r="I171" s="12"/>
      <c r="J171" s="31"/>
      <c r="K171" s="32" t="e">
        <f t="shared" si="2"/>
        <v>#DIV/0!</v>
      </c>
    </row>
    <row r="172" spans="2:11" ht="16.5" customHeight="1">
      <c r="B172" s="7"/>
      <c r="C172" s="20"/>
      <c r="D172" s="20"/>
      <c r="E172" s="8" t="s">
        <v>83</v>
      </c>
      <c r="F172" s="9" t="s">
        <v>84</v>
      </c>
      <c r="G172" s="21" t="s">
        <v>258</v>
      </c>
      <c r="H172" s="21"/>
      <c r="I172" s="22"/>
      <c r="J172" s="31">
        <v>0</v>
      </c>
      <c r="K172" s="32">
        <f t="shared" si="2"/>
        <v>0</v>
      </c>
    </row>
    <row r="173" spans="2:11" ht="16.5" customHeight="1">
      <c r="B173" s="7"/>
      <c r="C173" s="20"/>
      <c r="D173" s="20"/>
      <c r="E173" s="8" t="s">
        <v>118</v>
      </c>
      <c r="F173" s="9" t="s">
        <v>119</v>
      </c>
      <c r="G173" s="21" t="s">
        <v>259</v>
      </c>
      <c r="H173" s="21"/>
      <c r="I173" s="22"/>
      <c r="J173" s="31">
        <v>7545</v>
      </c>
      <c r="K173" s="32">
        <f t="shared" si="2"/>
        <v>1</v>
      </c>
    </row>
    <row r="174" spans="2:11" ht="16.5" customHeight="1">
      <c r="B174" s="7"/>
      <c r="C174" s="20"/>
      <c r="D174" s="20"/>
      <c r="E174" s="8" t="s">
        <v>121</v>
      </c>
      <c r="F174" s="9" t="s">
        <v>122</v>
      </c>
      <c r="G174" s="21" t="s">
        <v>260</v>
      </c>
      <c r="H174" s="21"/>
      <c r="I174" s="22"/>
      <c r="J174" s="31">
        <v>0</v>
      </c>
      <c r="K174" s="32">
        <f t="shared" si="2"/>
        <v>0</v>
      </c>
    </row>
    <row r="175" spans="2:11" ht="26.25" customHeight="1">
      <c r="B175" s="7"/>
      <c r="C175" s="20"/>
      <c r="D175" s="20"/>
      <c r="E175" s="8" t="s">
        <v>124</v>
      </c>
      <c r="F175" s="9" t="s">
        <v>125</v>
      </c>
      <c r="G175" s="21" t="s">
        <v>258</v>
      </c>
      <c r="H175" s="21"/>
      <c r="I175" s="22"/>
      <c r="J175" s="31">
        <v>0</v>
      </c>
      <c r="K175" s="32">
        <f t="shared" si="2"/>
        <v>0</v>
      </c>
    </row>
    <row r="176" spans="2:11" ht="16.5" customHeight="1">
      <c r="B176" s="4"/>
      <c r="C176" s="17" t="s">
        <v>261</v>
      </c>
      <c r="D176" s="17"/>
      <c r="E176" s="5"/>
      <c r="F176" s="6" t="s">
        <v>262</v>
      </c>
      <c r="G176" s="18" t="s">
        <v>263</v>
      </c>
      <c r="H176" s="18"/>
      <c r="I176" s="19"/>
      <c r="J176" s="31">
        <f>J177+J178+J179+J180+J181+J182+J183+J184+J185+J186+J187+J188+J189+J190</f>
        <v>251514.83999999997</v>
      </c>
      <c r="K176" s="32">
        <f t="shared" si="2"/>
        <v>0.9403443363953474</v>
      </c>
    </row>
    <row r="177" spans="2:11" ht="16.5" customHeight="1">
      <c r="B177" s="7"/>
      <c r="C177" s="20"/>
      <c r="D177" s="20"/>
      <c r="E177" s="8" t="s">
        <v>88</v>
      </c>
      <c r="F177" s="9" t="s">
        <v>89</v>
      </c>
      <c r="G177" s="21" t="s">
        <v>264</v>
      </c>
      <c r="H177" s="21"/>
      <c r="I177" s="22"/>
      <c r="J177" s="31">
        <v>14140.84</v>
      </c>
      <c r="K177" s="32">
        <f t="shared" si="2"/>
        <v>0.8838025</v>
      </c>
    </row>
    <row r="178" spans="2:11" ht="16.5" customHeight="1">
      <c r="B178" s="7"/>
      <c r="C178" s="20"/>
      <c r="D178" s="20"/>
      <c r="E178" s="8" t="s">
        <v>64</v>
      </c>
      <c r="F178" s="9" t="s">
        <v>65</v>
      </c>
      <c r="G178" s="21" t="s">
        <v>265</v>
      </c>
      <c r="H178" s="21"/>
      <c r="I178" s="22"/>
      <c r="J178" s="31">
        <v>160124.62</v>
      </c>
      <c r="K178" s="32">
        <f t="shared" si="2"/>
        <v>0.9823596319018405</v>
      </c>
    </row>
    <row r="179" spans="2:11" ht="16.5" customHeight="1">
      <c r="B179" s="7"/>
      <c r="C179" s="20"/>
      <c r="D179" s="20"/>
      <c r="E179" s="8" t="s">
        <v>67</v>
      </c>
      <c r="F179" s="9" t="s">
        <v>68</v>
      </c>
      <c r="G179" s="21" t="s">
        <v>178</v>
      </c>
      <c r="H179" s="21"/>
      <c r="I179" s="22"/>
      <c r="J179" s="31">
        <v>11453.05</v>
      </c>
      <c r="K179" s="32">
        <f t="shared" si="2"/>
        <v>0.916244</v>
      </c>
    </row>
    <row r="180" spans="2:11" ht="16.5" customHeight="1">
      <c r="B180" s="7"/>
      <c r="C180" s="20"/>
      <c r="D180" s="20"/>
      <c r="E180" s="8" t="s">
        <v>70</v>
      </c>
      <c r="F180" s="9" t="s">
        <v>71</v>
      </c>
      <c r="G180" s="21" t="s">
        <v>266</v>
      </c>
      <c r="H180" s="21"/>
      <c r="I180" s="22"/>
      <c r="J180" s="31">
        <v>27991.61</v>
      </c>
      <c r="K180" s="32">
        <f t="shared" si="2"/>
        <v>0.9652279310344828</v>
      </c>
    </row>
    <row r="181" spans="2:11" ht="16.5" customHeight="1">
      <c r="B181" s="7"/>
      <c r="C181" s="20"/>
      <c r="D181" s="20"/>
      <c r="E181" s="8" t="s">
        <v>73</v>
      </c>
      <c r="F181" s="9" t="s">
        <v>74</v>
      </c>
      <c r="G181" s="21" t="s">
        <v>267</v>
      </c>
      <c r="H181" s="21"/>
      <c r="I181" s="22"/>
      <c r="J181" s="31">
        <v>3304.01</v>
      </c>
      <c r="K181" s="32">
        <f t="shared" si="2"/>
        <v>0.7029808510638298</v>
      </c>
    </row>
    <row r="182" spans="2:11" ht="16.5" customHeight="1">
      <c r="B182" s="7"/>
      <c r="C182" s="20"/>
      <c r="D182" s="20"/>
      <c r="E182" s="8" t="s">
        <v>41</v>
      </c>
      <c r="F182" s="9" t="s">
        <v>42</v>
      </c>
      <c r="G182" s="21" t="s">
        <v>268</v>
      </c>
      <c r="H182" s="21"/>
      <c r="I182" s="22"/>
      <c r="J182" s="31">
        <v>5419.3</v>
      </c>
      <c r="K182" s="32">
        <f t="shared" si="2"/>
        <v>0.8776194331983806</v>
      </c>
    </row>
    <row r="183" spans="2:11" ht="16.5" customHeight="1">
      <c r="B183" s="7"/>
      <c r="C183" s="20"/>
      <c r="D183" s="20"/>
      <c r="E183" s="8" t="s">
        <v>100</v>
      </c>
      <c r="F183" s="9" t="s">
        <v>101</v>
      </c>
      <c r="G183" s="21" t="s">
        <v>269</v>
      </c>
      <c r="H183" s="21"/>
      <c r="I183" s="22"/>
      <c r="J183" s="31">
        <v>1509.43</v>
      </c>
      <c r="K183" s="32">
        <f t="shared" si="2"/>
        <v>0.4312657142857143</v>
      </c>
    </row>
    <row r="184" spans="2:11" ht="16.5" customHeight="1">
      <c r="B184" s="7"/>
      <c r="C184" s="20"/>
      <c r="D184" s="20"/>
      <c r="E184" s="8" t="s">
        <v>104</v>
      </c>
      <c r="F184" s="9" t="s">
        <v>105</v>
      </c>
      <c r="G184" s="21" t="s">
        <v>270</v>
      </c>
      <c r="H184" s="21"/>
      <c r="I184" s="22"/>
      <c r="J184" s="31">
        <v>40</v>
      </c>
      <c r="K184" s="32">
        <f t="shared" si="2"/>
        <v>0.2</v>
      </c>
    </row>
    <row r="185" spans="2:11" ht="16.5" customHeight="1">
      <c r="B185" s="7"/>
      <c r="C185" s="20"/>
      <c r="D185" s="20"/>
      <c r="E185" s="8" t="s">
        <v>24</v>
      </c>
      <c r="F185" s="9" t="s">
        <v>25</v>
      </c>
      <c r="G185" s="21" t="s">
        <v>271</v>
      </c>
      <c r="H185" s="21"/>
      <c r="I185" s="22"/>
      <c r="J185" s="31">
        <v>681.06</v>
      </c>
      <c r="K185" s="32">
        <f t="shared" si="2"/>
        <v>0.48647142857142855</v>
      </c>
    </row>
    <row r="186" spans="2:11" ht="16.5" customHeight="1">
      <c r="B186" s="7"/>
      <c r="C186" s="20"/>
      <c r="D186" s="20"/>
      <c r="E186" s="8" t="s">
        <v>83</v>
      </c>
      <c r="F186" s="9" t="s">
        <v>84</v>
      </c>
      <c r="G186" s="21" t="s">
        <v>260</v>
      </c>
      <c r="H186" s="21"/>
      <c r="I186" s="22"/>
      <c r="J186" s="31">
        <v>0</v>
      </c>
      <c r="K186" s="32">
        <f t="shared" si="2"/>
        <v>0</v>
      </c>
    </row>
    <row r="187" spans="2:11" ht="16.5" customHeight="1">
      <c r="B187" s="7"/>
      <c r="C187" s="20"/>
      <c r="D187" s="20"/>
      <c r="E187" s="8" t="s">
        <v>27</v>
      </c>
      <c r="F187" s="9" t="s">
        <v>28</v>
      </c>
      <c r="G187" s="21" t="s">
        <v>272</v>
      </c>
      <c r="H187" s="21"/>
      <c r="I187" s="22"/>
      <c r="J187" s="31">
        <v>16445.92</v>
      </c>
      <c r="K187" s="32">
        <f t="shared" si="2"/>
        <v>0.8268020712885223</v>
      </c>
    </row>
    <row r="188" spans="2:11" ht="16.5" customHeight="1">
      <c r="B188" s="7"/>
      <c r="C188" s="20"/>
      <c r="D188" s="20"/>
      <c r="E188" s="8" t="s">
        <v>118</v>
      </c>
      <c r="F188" s="9" t="s">
        <v>119</v>
      </c>
      <c r="G188" s="21" t="s">
        <v>273</v>
      </c>
      <c r="H188" s="21"/>
      <c r="I188" s="22"/>
      <c r="J188" s="31">
        <v>10405</v>
      </c>
      <c r="K188" s="32">
        <f t="shared" si="2"/>
        <v>1</v>
      </c>
    </row>
    <row r="189" spans="2:11" ht="16.5" customHeight="1">
      <c r="B189" s="7"/>
      <c r="C189" s="20"/>
      <c r="D189" s="20"/>
      <c r="E189" s="8" t="s">
        <v>121</v>
      </c>
      <c r="F189" s="9" t="s">
        <v>122</v>
      </c>
      <c r="G189" s="21" t="s">
        <v>270</v>
      </c>
      <c r="H189" s="21"/>
      <c r="I189" s="22"/>
      <c r="J189" s="31">
        <v>0</v>
      </c>
      <c r="K189" s="32">
        <f t="shared" si="2"/>
        <v>0</v>
      </c>
    </row>
    <row r="190" spans="2:11" ht="19.5" customHeight="1">
      <c r="B190" s="7"/>
      <c r="C190" s="20"/>
      <c r="D190" s="20"/>
      <c r="E190" s="8" t="s">
        <v>124</v>
      </c>
      <c r="F190" s="9" t="s">
        <v>125</v>
      </c>
      <c r="G190" s="21" t="s">
        <v>270</v>
      </c>
      <c r="H190" s="21"/>
      <c r="I190" s="22"/>
      <c r="J190" s="31">
        <v>0</v>
      </c>
      <c r="K190" s="32">
        <f t="shared" si="2"/>
        <v>0</v>
      </c>
    </row>
    <row r="191" spans="2:11" ht="16.5" customHeight="1">
      <c r="B191" s="4"/>
      <c r="C191" s="17" t="s">
        <v>274</v>
      </c>
      <c r="D191" s="17"/>
      <c r="E191" s="5"/>
      <c r="F191" s="6" t="s">
        <v>275</v>
      </c>
      <c r="G191" s="18" t="s">
        <v>276</v>
      </c>
      <c r="H191" s="18"/>
      <c r="I191" s="19"/>
      <c r="J191" s="31">
        <f>J192+J193+J194+J195+J196+J197+J198+J199+J200+J201+J202+J203+J204+J205+J206+J207+J208+J209+J210+J211+J212</f>
        <v>1248186.89</v>
      </c>
      <c r="K191" s="32">
        <f t="shared" si="2"/>
        <v>0.8806079306342884</v>
      </c>
    </row>
    <row r="192" spans="2:11" ht="16.5" customHeight="1">
      <c r="B192" s="7"/>
      <c r="C192" s="20"/>
      <c r="D192" s="20"/>
      <c r="E192" s="8" t="s">
        <v>88</v>
      </c>
      <c r="F192" s="9" t="s">
        <v>89</v>
      </c>
      <c r="G192" s="21" t="s">
        <v>277</v>
      </c>
      <c r="H192" s="21"/>
      <c r="I192" s="22"/>
      <c r="J192" s="31">
        <v>57128.22</v>
      </c>
      <c r="K192" s="32">
        <f t="shared" si="2"/>
        <v>0.8401208823529412</v>
      </c>
    </row>
    <row r="193" spans="2:11" ht="16.5" customHeight="1">
      <c r="B193" s="7"/>
      <c r="C193" s="20"/>
      <c r="D193" s="20"/>
      <c r="E193" s="8" t="s">
        <v>64</v>
      </c>
      <c r="F193" s="9" t="s">
        <v>65</v>
      </c>
      <c r="G193" s="21" t="s">
        <v>278</v>
      </c>
      <c r="H193" s="21"/>
      <c r="I193" s="22"/>
      <c r="J193" s="31">
        <v>717916.76</v>
      </c>
      <c r="K193" s="32">
        <f t="shared" si="2"/>
        <v>0.9204061025641026</v>
      </c>
    </row>
    <row r="194" spans="2:11" ht="16.5" customHeight="1">
      <c r="B194" s="7"/>
      <c r="C194" s="20"/>
      <c r="D194" s="20"/>
      <c r="E194" s="8" t="s">
        <v>67</v>
      </c>
      <c r="F194" s="9" t="s">
        <v>68</v>
      </c>
      <c r="G194" s="21" t="s">
        <v>279</v>
      </c>
      <c r="H194" s="21"/>
      <c r="I194" s="22"/>
      <c r="J194" s="31">
        <v>54776.66</v>
      </c>
      <c r="K194" s="32">
        <f t="shared" si="2"/>
        <v>0.8950434640522876</v>
      </c>
    </row>
    <row r="195" spans="2:11" ht="16.5" customHeight="1">
      <c r="B195" s="7"/>
      <c r="C195" s="20"/>
      <c r="D195" s="20"/>
      <c r="E195" s="8" t="s">
        <v>70</v>
      </c>
      <c r="F195" s="9" t="s">
        <v>71</v>
      </c>
      <c r="G195" s="21" t="s">
        <v>280</v>
      </c>
      <c r="H195" s="21"/>
      <c r="I195" s="22"/>
      <c r="J195" s="31">
        <v>124565.22</v>
      </c>
      <c r="K195" s="32">
        <f t="shared" si="2"/>
        <v>0.8036465806451613</v>
      </c>
    </row>
    <row r="196" spans="2:11" ht="16.5" customHeight="1">
      <c r="B196" s="7"/>
      <c r="C196" s="20"/>
      <c r="D196" s="20"/>
      <c r="E196" s="8" t="s">
        <v>73</v>
      </c>
      <c r="F196" s="9" t="s">
        <v>74</v>
      </c>
      <c r="G196" s="21" t="s">
        <v>281</v>
      </c>
      <c r="H196" s="21"/>
      <c r="I196" s="22"/>
      <c r="J196" s="31">
        <v>17764.38</v>
      </c>
      <c r="K196" s="32">
        <f t="shared" si="2"/>
        <v>0.8074718181818182</v>
      </c>
    </row>
    <row r="197" spans="2:11" ht="16.5" customHeight="1">
      <c r="B197" s="7"/>
      <c r="C197" s="20"/>
      <c r="D197" s="20"/>
      <c r="E197" s="8" t="s">
        <v>282</v>
      </c>
      <c r="F197" s="9" t="s">
        <v>283</v>
      </c>
      <c r="G197" s="21" t="s">
        <v>90</v>
      </c>
      <c r="H197" s="21"/>
      <c r="I197" s="22"/>
      <c r="J197" s="31">
        <v>0</v>
      </c>
      <c r="K197" s="32">
        <f aca="true" t="shared" si="3" ref="K197:K260">J197/G197</f>
        <v>0</v>
      </c>
    </row>
    <row r="198" spans="2:11" ht="16.5" customHeight="1">
      <c r="B198" s="7"/>
      <c r="C198" s="20"/>
      <c r="D198" s="20"/>
      <c r="E198" s="8" t="s">
        <v>97</v>
      </c>
      <c r="F198" s="9" t="s">
        <v>98</v>
      </c>
      <c r="G198" s="21" t="s">
        <v>113</v>
      </c>
      <c r="H198" s="21"/>
      <c r="I198" s="22"/>
      <c r="J198" s="31">
        <v>180</v>
      </c>
      <c r="K198" s="32">
        <f t="shared" si="3"/>
        <v>0.045</v>
      </c>
    </row>
    <row r="199" spans="2:11" ht="16.5" customHeight="1">
      <c r="B199" s="7"/>
      <c r="C199" s="20"/>
      <c r="D199" s="20"/>
      <c r="E199" s="8" t="s">
        <v>41</v>
      </c>
      <c r="F199" s="9" t="s">
        <v>42</v>
      </c>
      <c r="G199" s="21" t="s">
        <v>284</v>
      </c>
      <c r="H199" s="21"/>
      <c r="I199" s="22"/>
      <c r="J199" s="31">
        <v>18628.71</v>
      </c>
      <c r="K199" s="32">
        <f t="shared" si="3"/>
        <v>0.6829206686707237</v>
      </c>
    </row>
    <row r="200" spans="2:11" ht="16.5" customHeight="1">
      <c r="B200" s="7"/>
      <c r="C200" s="20"/>
      <c r="D200" s="20"/>
      <c r="E200" s="8" t="s">
        <v>233</v>
      </c>
      <c r="F200" s="9" t="s">
        <v>234</v>
      </c>
      <c r="G200" s="21" t="s">
        <v>285</v>
      </c>
      <c r="H200" s="21"/>
      <c r="I200" s="22"/>
      <c r="J200" s="31">
        <v>20678.43</v>
      </c>
      <c r="K200" s="32">
        <f t="shared" si="3"/>
        <v>0.8990621739130434</v>
      </c>
    </row>
    <row r="201" spans="2:11" ht="16.5" customHeight="1">
      <c r="B201" s="7"/>
      <c r="C201" s="20"/>
      <c r="D201" s="20"/>
      <c r="E201" s="8" t="s">
        <v>100</v>
      </c>
      <c r="F201" s="9" t="s">
        <v>101</v>
      </c>
      <c r="G201" s="21" t="s">
        <v>286</v>
      </c>
      <c r="H201" s="21"/>
      <c r="I201" s="22"/>
      <c r="J201" s="31">
        <v>157907.76</v>
      </c>
      <c r="K201" s="32">
        <f t="shared" si="3"/>
        <v>0.9994162025316456</v>
      </c>
    </row>
    <row r="202" spans="2:11" ht="16.5" customHeight="1">
      <c r="B202" s="7"/>
      <c r="C202" s="20"/>
      <c r="D202" s="20"/>
      <c r="E202" s="8" t="s">
        <v>21</v>
      </c>
      <c r="F202" s="9" t="s">
        <v>22</v>
      </c>
      <c r="G202" s="21" t="s">
        <v>126</v>
      </c>
      <c r="H202" s="21"/>
      <c r="I202" s="22"/>
      <c r="J202" s="31">
        <v>3318.45</v>
      </c>
      <c r="K202" s="32">
        <f t="shared" si="3"/>
        <v>0.66369</v>
      </c>
    </row>
    <row r="203" spans="2:11" ht="16.5" customHeight="1">
      <c r="B203" s="7"/>
      <c r="C203" s="20"/>
      <c r="D203" s="20"/>
      <c r="E203" s="8" t="s">
        <v>104</v>
      </c>
      <c r="F203" s="9" t="s">
        <v>105</v>
      </c>
      <c r="G203" s="21" t="s">
        <v>90</v>
      </c>
      <c r="H203" s="21"/>
      <c r="I203" s="22"/>
      <c r="J203" s="31">
        <v>1020</v>
      </c>
      <c r="K203" s="32">
        <f t="shared" si="3"/>
        <v>0.51</v>
      </c>
    </row>
    <row r="204" spans="2:11" ht="16.5" customHeight="1">
      <c r="B204" s="7"/>
      <c r="C204" s="20"/>
      <c r="D204" s="20"/>
      <c r="E204" s="8" t="s">
        <v>24</v>
      </c>
      <c r="F204" s="9" t="s">
        <v>25</v>
      </c>
      <c r="G204" s="21" t="s">
        <v>287</v>
      </c>
      <c r="H204" s="21"/>
      <c r="I204" s="22"/>
      <c r="J204" s="31">
        <v>11685.64</v>
      </c>
      <c r="K204" s="32">
        <f t="shared" si="3"/>
        <v>0.3158281081081081</v>
      </c>
    </row>
    <row r="205" spans="2:11" ht="16.5" customHeight="1">
      <c r="B205" s="7"/>
      <c r="C205" s="20"/>
      <c r="D205" s="20"/>
      <c r="E205" s="8" t="s">
        <v>108</v>
      </c>
      <c r="F205" s="9" t="s">
        <v>109</v>
      </c>
      <c r="G205" s="21" t="s">
        <v>110</v>
      </c>
      <c r="H205" s="21"/>
      <c r="I205" s="22"/>
      <c r="J205" s="31">
        <v>2342.4</v>
      </c>
      <c r="K205" s="32">
        <f t="shared" si="3"/>
        <v>0.7808</v>
      </c>
    </row>
    <row r="206" spans="2:11" ht="19.5" customHeight="1">
      <c r="B206" s="7"/>
      <c r="C206" s="20"/>
      <c r="D206" s="20"/>
      <c r="E206" s="8" t="s">
        <v>114</v>
      </c>
      <c r="F206" s="9" t="s">
        <v>115</v>
      </c>
      <c r="G206" s="21" t="s">
        <v>126</v>
      </c>
      <c r="H206" s="21"/>
      <c r="I206" s="22"/>
      <c r="J206" s="31">
        <v>3305.39</v>
      </c>
      <c r="K206" s="32">
        <f t="shared" si="3"/>
        <v>0.6610779999999999</v>
      </c>
    </row>
    <row r="207" spans="2:11" ht="16.5" customHeight="1">
      <c r="B207" s="7"/>
      <c r="C207" s="20"/>
      <c r="D207" s="20"/>
      <c r="E207" s="8" t="s">
        <v>83</v>
      </c>
      <c r="F207" s="9" t="s">
        <v>84</v>
      </c>
      <c r="G207" s="21" t="s">
        <v>110</v>
      </c>
      <c r="H207" s="21"/>
      <c r="I207" s="22"/>
      <c r="J207" s="31">
        <v>1156.86</v>
      </c>
      <c r="K207" s="32">
        <f t="shared" si="3"/>
        <v>0.38561999999999996</v>
      </c>
    </row>
    <row r="208" spans="2:11" ht="16.5" customHeight="1">
      <c r="B208" s="7"/>
      <c r="C208" s="20"/>
      <c r="D208" s="20"/>
      <c r="E208" s="8" t="s">
        <v>27</v>
      </c>
      <c r="F208" s="9" t="s">
        <v>28</v>
      </c>
      <c r="G208" s="21" t="s">
        <v>82</v>
      </c>
      <c r="H208" s="21"/>
      <c r="I208" s="22"/>
      <c r="J208" s="31">
        <v>5975</v>
      </c>
      <c r="K208" s="32">
        <f t="shared" si="3"/>
        <v>0.8535714285714285</v>
      </c>
    </row>
    <row r="209" spans="2:11" ht="16.5" customHeight="1">
      <c r="B209" s="7"/>
      <c r="C209" s="20"/>
      <c r="D209" s="20"/>
      <c r="E209" s="8" t="s">
        <v>118</v>
      </c>
      <c r="F209" s="9" t="s">
        <v>119</v>
      </c>
      <c r="G209" s="21" t="s">
        <v>288</v>
      </c>
      <c r="H209" s="21"/>
      <c r="I209" s="22"/>
      <c r="J209" s="31">
        <v>48437</v>
      </c>
      <c r="K209" s="32">
        <f t="shared" si="3"/>
        <v>1</v>
      </c>
    </row>
    <row r="210" spans="2:11" ht="16.5" customHeight="1">
      <c r="B210" s="7"/>
      <c r="C210" s="20"/>
      <c r="D210" s="20"/>
      <c r="E210" s="8" t="s">
        <v>121</v>
      </c>
      <c r="F210" s="9" t="s">
        <v>122</v>
      </c>
      <c r="G210" s="21" t="s">
        <v>289</v>
      </c>
      <c r="H210" s="21"/>
      <c r="I210" s="22"/>
      <c r="J210" s="31">
        <v>625</v>
      </c>
      <c r="K210" s="32">
        <f t="shared" si="3"/>
        <v>0.25</v>
      </c>
    </row>
    <row r="211" spans="2:11" ht="19.5" customHeight="1">
      <c r="B211" s="7"/>
      <c r="C211" s="20"/>
      <c r="D211" s="20"/>
      <c r="E211" s="8" t="s">
        <v>124</v>
      </c>
      <c r="F211" s="9" t="s">
        <v>125</v>
      </c>
      <c r="G211" s="21" t="s">
        <v>106</v>
      </c>
      <c r="H211" s="21"/>
      <c r="I211" s="22"/>
      <c r="J211" s="31">
        <v>208.06</v>
      </c>
      <c r="K211" s="32">
        <f t="shared" si="3"/>
        <v>0.13870666666666667</v>
      </c>
    </row>
    <row r="212" spans="2:11" ht="16.5" customHeight="1">
      <c r="B212" s="7"/>
      <c r="C212" s="20"/>
      <c r="D212" s="20"/>
      <c r="E212" s="8" t="s">
        <v>127</v>
      </c>
      <c r="F212" s="9" t="s">
        <v>128</v>
      </c>
      <c r="G212" s="21" t="s">
        <v>289</v>
      </c>
      <c r="H212" s="21"/>
      <c r="I212" s="22"/>
      <c r="J212" s="31">
        <v>566.95</v>
      </c>
      <c r="K212" s="32">
        <f t="shared" si="3"/>
        <v>0.22678</v>
      </c>
    </row>
    <row r="213" spans="2:11" ht="15.75" customHeight="1">
      <c r="B213" s="4"/>
      <c r="C213" s="17" t="s">
        <v>290</v>
      </c>
      <c r="D213" s="17"/>
      <c r="E213" s="5"/>
      <c r="F213" s="6" t="s">
        <v>291</v>
      </c>
      <c r="G213" s="18" t="s">
        <v>292</v>
      </c>
      <c r="H213" s="18"/>
      <c r="I213" s="19"/>
      <c r="J213" s="31">
        <f>J219</f>
        <v>174189.03</v>
      </c>
      <c r="K213" s="32">
        <f t="shared" si="3"/>
        <v>0.9982179369627507</v>
      </c>
    </row>
    <row r="214" spans="1:11" ht="2.25" customHeight="1" hidden="1">
      <c r="A214" s="12"/>
      <c r="B214" s="12"/>
      <c r="C214" s="12"/>
      <c r="D214" s="12"/>
      <c r="E214" s="12"/>
      <c r="F214" s="12"/>
      <c r="G214" s="12"/>
      <c r="H214" s="12"/>
      <c r="I214" s="12"/>
      <c r="J214" s="31"/>
      <c r="K214" s="32" t="e">
        <f t="shared" si="3"/>
        <v>#DIV/0!</v>
      </c>
    </row>
    <row r="215" spans="1:11" ht="5.25" customHeight="1" hidden="1">
      <c r="A215" s="12"/>
      <c r="B215" s="12"/>
      <c r="C215" s="12"/>
      <c r="D215" s="12"/>
      <c r="E215" s="12"/>
      <c r="F215" s="12"/>
      <c r="G215" s="12"/>
      <c r="H215" s="16" t="s">
        <v>293</v>
      </c>
      <c r="J215" s="31"/>
      <c r="K215" s="32" t="e">
        <f t="shared" si="3"/>
        <v>#DIV/0!</v>
      </c>
    </row>
    <row r="216" spans="2:11" ht="5.25" customHeight="1" hidden="1">
      <c r="B216" s="16" t="s">
        <v>92</v>
      </c>
      <c r="C216" s="16"/>
      <c r="D216" s="12"/>
      <c r="E216" s="12"/>
      <c r="F216" s="12"/>
      <c r="G216" s="12"/>
      <c r="H216" s="16"/>
      <c r="J216" s="31"/>
      <c r="K216" s="32" t="e">
        <f t="shared" si="3"/>
        <v>#DIV/0!</v>
      </c>
    </row>
    <row r="217" spans="2:11" ht="11.25" customHeight="1" hidden="1">
      <c r="B217" s="16"/>
      <c r="C217" s="16"/>
      <c r="D217" s="12"/>
      <c r="E217" s="12"/>
      <c r="F217" s="12"/>
      <c r="G217" s="12"/>
      <c r="H217" s="12"/>
      <c r="I217" s="12"/>
      <c r="J217" s="31"/>
      <c r="K217" s="32" t="e">
        <f t="shared" si="3"/>
        <v>#DIV/0!</v>
      </c>
    </row>
    <row r="218" spans="1:11" ht="63.75" customHeight="1" hidden="1">
      <c r="A218" s="12"/>
      <c r="B218" s="12"/>
      <c r="C218" s="12"/>
      <c r="D218" s="12"/>
      <c r="E218" s="12"/>
      <c r="F218" s="12"/>
      <c r="G218" s="12"/>
      <c r="H218" s="12"/>
      <c r="I218" s="12"/>
      <c r="J218" s="31"/>
      <c r="K218" s="32" t="e">
        <f t="shared" si="3"/>
        <v>#DIV/0!</v>
      </c>
    </row>
    <row r="219" spans="2:11" ht="16.5" customHeight="1">
      <c r="B219" s="7"/>
      <c r="C219" s="20"/>
      <c r="D219" s="20"/>
      <c r="E219" s="8" t="s">
        <v>24</v>
      </c>
      <c r="F219" s="9" t="s">
        <v>25</v>
      </c>
      <c r="G219" s="21" t="s">
        <v>292</v>
      </c>
      <c r="H219" s="21"/>
      <c r="I219" s="22"/>
      <c r="J219" s="31">
        <v>174189.03</v>
      </c>
      <c r="K219" s="32">
        <f t="shared" si="3"/>
        <v>0.9982179369627507</v>
      </c>
    </row>
    <row r="220" spans="2:11" ht="16.5" customHeight="1">
      <c r="B220" s="4"/>
      <c r="C220" s="17" t="s">
        <v>294</v>
      </c>
      <c r="D220" s="17"/>
      <c r="E220" s="5"/>
      <c r="F220" s="6" t="s">
        <v>295</v>
      </c>
      <c r="G220" s="18" t="s">
        <v>296</v>
      </c>
      <c r="H220" s="18"/>
      <c r="I220" s="19"/>
      <c r="J220" s="31">
        <f>J221+J222</f>
        <v>4876</v>
      </c>
      <c r="K220" s="32">
        <f t="shared" si="3"/>
        <v>0.21348511383537652</v>
      </c>
    </row>
    <row r="221" spans="2:11" ht="16.5" customHeight="1">
      <c r="B221" s="7"/>
      <c r="C221" s="20"/>
      <c r="D221" s="20"/>
      <c r="E221" s="8" t="s">
        <v>97</v>
      </c>
      <c r="F221" s="9" t="s">
        <v>98</v>
      </c>
      <c r="G221" s="21" t="s">
        <v>90</v>
      </c>
      <c r="H221" s="21"/>
      <c r="I221" s="22"/>
      <c r="J221" s="31">
        <v>0</v>
      </c>
      <c r="K221" s="32">
        <f t="shared" si="3"/>
        <v>0</v>
      </c>
    </row>
    <row r="222" spans="2:11" ht="16.5" customHeight="1">
      <c r="B222" s="7"/>
      <c r="C222" s="20"/>
      <c r="D222" s="20"/>
      <c r="E222" s="8" t="s">
        <v>24</v>
      </c>
      <c r="F222" s="9" t="s">
        <v>25</v>
      </c>
      <c r="G222" s="21" t="s">
        <v>297</v>
      </c>
      <c r="H222" s="21"/>
      <c r="I222" s="22"/>
      <c r="J222" s="31">
        <v>4876</v>
      </c>
      <c r="K222" s="32">
        <f t="shared" si="3"/>
        <v>0.23397312859884836</v>
      </c>
    </row>
    <row r="223" spans="2:11" ht="16.5" customHeight="1">
      <c r="B223" s="4"/>
      <c r="C223" s="17" t="s">
        <v>298</v>
      </c>
      <c r="D223" s="17"/>
      <c r="E223" s="5"/>
      <c r="F223" s="6" t="s">
        <v>299</v>
      </c>
      <c r="G223" s="18" t="s">
        <v>300</v>
      </c>
      <c r="H223" s="18"/>
      <c r="I223" s="19"/>
      <c r="J223" s="31">
        <f>J224+J225+J226+J227+J228+J229</f>
        <v>74607.36</v>
      </c>
      <c r="K223" s="32">
        <f t="shared" si="3"/>
        <v>0.8808425029515938</v>
      </c>
    </row>
    <row r="224" spans="2:11" ht="16.5" customHeight="1">
      <c r="B224" s="7"/>
      <c r="C224" s="20"/>
      <c r="D224" s="20"/>
      <c r="E224" s="8" t="s">
        <v>64</v>
      </c>
      <c r="F224" s="9" t="s">
        <v>65</v>
      </c>
      <c r="G224" s="21" t="s">
        <v>301</v>
      </c>
      <c r="H224" s="21"/>
      <c r="I224" s="22"/>
      <c r="J224" s="31">
        <v>25084.97</v>
      </c>
      <c r="K224" s="32">
        <f t="shared" si="3"/>
        <v>0.9665910141800247</v>
      </c>
    </row>
    <row r="225" spans="2:11" ht="16.5" customHeight="1">
      <c r="B225" s="7"/>
      <c r="C225" s="20"/>
      <c r="D225" s="20"/>
      <c r="E225" s="8" t="s">
        <v>67</v>
      </c>
      <c r="F225" s="9" t="s">
        <v>68</v>
      </c>
      <c r="G225" s="21" t="s">
        <v>302</v>
      </c>
      <c r="H225" s="21"/>
      <c r="I225" s="22"/>
      <c r="J225" s="31">
        <v>2073.01</v>
      </c>
      <c r="K225" s="32">
        <f t="shared" si="3"/>
        <v>0.9871476190476192</v>
      </c>
    </row>
    <row r="226" spans="2:11" ht="16.5" customHeight="1">
      <c r="B226" s="7"/>
      <c r="C226" s="20"/>
      <c r="D226" s="20"/>
      <c r="E226" s="8" t="s">
        <v>70</v>
      </c>
      <c r="F226" s="9" t="s">
        <v>71</v>
      </c>
      <c r="G226" s="21" t="s">
        <v>177</v>
      </c>
      <c r="H226" s="21"/>
      <c r="I226" s="22"/>
      <c r="J226" s="31">
        <v>4326.29</v>
      </c>
      <c r="K226" s="32">
        <f t="shared" si="3"/>
        <v>0.8829163265306122</v>
      </c>
    </row>
    <row r="227" spans="2:11" ht="16.5" customHeight="1">
      <c r="B227" s="7"/>
      <c r="C227" s="20"/>
      <c r="D227" s="20"/>
      <c r="E227" s="8" t="s">
        <v>73</v>
      </c>
      <c r="F227" s="9" t="s">
        <v>74</v>
      </c>
      <c r="G227" s="21" t="s">
        <v>303</v>
      </c>
      <c r="H227" s="21"/>
      <c r="I227" s="22"/>
      <c r="J227" s="31">
        <v>665.41</v>
      </c>
      <c r="K227" s="32">
        <f t="shared" si="3"/>
        <v>0.9505857142857143</v>
      </c>
    </row>
    <row r="228" spans="2:11" ht="16.5" customHeight="1">
      <c r="B228" s="7"/>
      <c r="C228" s="20"/>
      <c r="D228" s="20"/>
      <c r="E228" s="8" t="s">
        <v>304</v>
      </c>
      <c r="F228" s="9" t="s">
        <v>305</v>
      </c>
      <c r="G228" s="21" t="s">
        <v>23</v>
      </c>
      <c r="H228" s="21"/>
      <c r="I228" s="22"/>
      <c r="J228" s="31">
        <v>41409.68</v>
      </c>
      <c r="K228" s="32">
        <f t="shared" si="3"/>
        <v>0.8281936</v>
      </c>
    </row>
    <row r="229" spans="2:11" ht="16.5" customHeight="1">
      <c r="B229" s="7"/>
      <c r="C229" s="20"/>
      <c r="D229" s="20"/>
      <c r="E229" s="8" t="s">
        <v>118</v>
      </c>
      <c r="F229" s="9" t="s">
        <v>119</v>
      </c>
      <c r="G229" s="21" t="s">
        <v>306</v>
      </c>
      <c r="H229" s="21"/>
      <c r="I229" s="22"/>
      <c r="J229" s="31">
        <v>1048</v>
      </c>
      <c r="K229" s="32">
        <f t="shared" si="3"/>
        <v>1</v>
      </c>
    </row>
    <row r="230" spans="2:11" ht="16.5" customHeight="1">
      <c r="B230" s="4"/>
      <c r="C230" s="17" t="s">
        <v>307</v>
      </c>
      <c r="D230" s="17"/>
      <c r="E230" s="5"/>
      <c r="F230" s="6" t="s">
        <v>19</v>
      </c>
      <c r="G230" s="18" t="s">
        <v>308</v>
      </c>
      <c r="H230" s="18"/>
      <c r="I230" s="19"/>
      <c r="J230" s="31">
        <f>J231+J232+J233+J234+J235+J236+J237+J238+J239+J240+J241+J242+J243+J244+J245+J246+J247+J248+J249+J250+J251+J252+J253+J254+J255</f>
        <v>362171.39</v>
      </c>
      <c r="K230" s="32">
        <f t="shared" si="3"/>
        <v>0.9522124835190076</v>
      </c>
    </row>
    <row r="231" spans="2:11" ht="16.5" customHeight="1">
      <c r="B231" s="7"/>
      <c r="C231" s="20"/>
      <c r="D231" s="20"/>
      <c r="E231" s="8" t="s">
        <v>309</v>
      </c>
      <c r="F231" s="9" t="s">
        <v>71</v>
      </c>
      <c r="G231" s="21" t="s">
        <v>310</v>
      </c>
      <c r="H231" s="21"/>
      <c r="I231" s="22"/>
      <c r="J231" s="31">
        <v>9730.43</v>
      </c>
      <c r="K231" s="32">
        <f t="shared" si="3"/>
        <v>0.5869756286182916</v>
      </c>
    </row>
    <row r="232" spans="2:11" ht="16.5" customHeight="1">
      <c r="B232" s="7"/>
      <c r="C232" s="20"/>
      <c r="D232" s="20"/>
      <c r="E232" s="8" t="s">
        <v>311</v>
      </c>
      <c r="F232" s="9" t="s">
        <v>71</v>
      </c>
      <c r="G232" s="21" t="s">
        <v>312</v>
      </c>
      <c r="H232" s="21"/>
      <c r="I232" s="22"/>
      <c r="J232" s="31">
        <v>1717.14</v>
      </c>
      <c r="K232" s="32">
        <f t="shared" si="3"/>
        <v>0.5869179578150795</v>
      </c>
    </row>
    <row r="233" spans="2:11" ht="16.5" customHeight="1">
      <c r="B233" s="7"/>
      <c r="C233" s="20"/>
      <c r="D233" s="20"/>
      <c r="E233" s="8" t="s">
        <v>313</v>
      </c>
      <c r="F233" s="9" t="s">
        <v>74</v>
      </c>
      <c r="G233" s="21" t="s">
        <v>314</v>
      </c>
      <c r="H233" s="21"/>
      <c r="I233" s="22"/>
      <c r="J233" s="31">
        <v>1578.66</v>
      </c>
      <c r="K233" s="32">
        <f t="shared" si="3"/>
        <v>0.6093142098437596</v>
      </c>
    </row>
    <row r="234" spans="2:11" ht="16.5" customHeight="1">
      <c r="B234" s="7"/>
      <c r="C234" s="20"/>
      <c r="D234" s="20"/>
      <c r="E234" s="8" t="s">
        <v>315</v>
      </c>
      <c r="F234" s="9" t="s">
        <v>74</v>
      </c>
      <c r="G234" s="21" t="s">
        <v>316</v>
      </c>
      <c r="H234" s="21"/>
      <c r="I234" s="22"/>
      <c r="J234" s="31">
        <v>278.59</v>
      </c>
      <c r="K234" s="32">
        <f t="shared" si="3"/>
        <v>0.6088467338330746</v>
      </c>
    </row>
    <row r="235" spans="2:11" ht="16.5" customHeight="1">
      <c r="B235" s="7"/>
      <c r="C235" s="20"/>
      <c r="D235" s="20"/>
      <c r="E235" s="8" t="s">
        <v>317</v>
      </c>
      <c r="F235" s="9" t="s">
        <v>98</v>
      </c>
      <c r="G235" s="21" t="s">
        <v>318</v>
      </c>
      <c r="H235" s="21"/>
      <c r="I235" s="22"/>
      <c r="J235" s="31">
        <v>98943.54</v>
      </c>
      <c r="K235" s="32">
        <f t="shared" si="3"/>
        <v>0.9858816908571363</v>
      </c>
    </row>
    <row r="236" spans="2:11" ht="16.5" customHeight="1">
      <c r="B236" s="7"/>
      <c r="C236" s="20"/>
      <c r="D236" s="20"/>
      <c r="E236" s="8" t="s">
        <v>319</v>
      </c>
      <c r="F236" s="9" t="s">
        <v>98</v>
      </c>
      <c r="G236" s="21" t="s">
        <v>320</v>
      </c>
      <c r="H236" s="21"/>
      <c r="I236" s="22"/>
      <c r="J236" s="31">
        <v>17460.67</v>
      </c>
      <c r="K236" s="32">
        <f t="shared" si="3"/>
        <v>0.8334747067317445</v>
      </c>
    </row>
    <row r="237" spans="2:11" ht="16.5" customHeight="1">
      <c r="B237" s="7"/>
      <c r="C237" s="20"/>
      <c r="D237" s="20"/>
      <c r="E237" s="8" t="s">
        <v>321</v>
      </c>
      <c r="F237" s="9" t="s">
        <v>42</v>
      </c>
      <c r="G237" s="21" t="s">
        <v>322</v>
      </c>
      <c r="H237" s="21"/>
      <c r="I237" s="22"/>
      <c r="J237" s="31">
        <v>46136.77</v>
      </c>
      <c r="K237" s="32">
        <f t="shared" si="3"/>
        <v>0.9998404997558736</v>
      </c>
    </row>
    <row r="238" spans="2:11" ht="16.5" customHeight="1">
      <c r="B238" s="7"/>
      <c r="C238" s="20"/>
      <c r="D238" s="20"/>
      <c r="E238" s="8" t="s">
        <v>323</v>
      </c>
      <c r="F238" s="9" t="s">
        <v>42</v>
      </c>
      <c r="G238" s="21" t="s">
        <v>324</v>
      </c>
      <c r="H238" s="21"/>
      <c r="I238" s="22"/>
      <c r="J238" s="31">
        <v>8141.76</v>
      </c>
      <c r="K238" s="32">
        <f t="shared" si="3"/>
        <v>0.9986225912211348</v>
      </c>
    </row>
    <row r="239" spans="2:11" ht="16.5" customHeight="1">
      <c r="B239" s="7"/>
      <c r="C239" s="20"/>
      <c r="D239" s="20"/>
      <c r="E239" s="8" t="s">
        <v>325</v>
      </c>
      <c r="F239" s="9" t="s">
        <v>305</v>
      </c>
      <c r="G239" s="21" t="s">
        <v>326</v>
      </c>
      <c r="H239" s="21"/>
      <c r="I239" s="22"/>
      <c r="J239" s="31">
        <v>1514.81</v>
      </c>
      <c r="K239" s="32">
        <f t="shared" si="3"/>
        <v>1.0000198048561506</v>
      </c>
    </row>
    <row r="240" spans="2:11" ht="16.5" customHeight="1">
      <c r="B240" s="7"/>
      <c r="C240" s="20"/>
      <c r="D240" s="20"/>
      <c r="E240" s="8" t="s">
        <v>327</v>
      </c>
      <c r="F240" s="9" t="s">
        <v>305</v>
      </c>
      <c r="G240" s="21" t="s">
        <v>328</v>
      </c>
      <c r="H240" s="21"/>
      <c r="I240" s="22"/>
      <c r="J240" s="31">
        <v>267.32</v>
      </c>
      <c r="K240" s="32">
        <f t="shared" si="3"/>
        <v>1.0003742234862658</v>
      </c>
    </row>
    <row r="241" spans="2:11" ht="16.5" customHeight="1">
      <c r="B241" s="7"/>
      <c r="C241" s="20"/>
      <c r="D241" s="20"/>
      <c r="E241" s="8" t="s">
        <v>329</v>
      </c>
      <c r="F241" s="9" t="s">
        <v>234</v>
      </c>
      <c r="G241" s="21" t="s">
        <v>330</v>
      </c>
      <c r="H241" s="21"/>
      <c r="I241" s="22"/>
      <c r="J241" s="31">
        <v>5515.65</v>
      </c>
      <c r="K241" s="32">
        <f t="shared" si="3"/>
        <v>0.6977419354838709</v>
      </c>
    </row>
    <row r="242" spans="2:11" ht="16.5" customHeight="1">
      <c r="B242" s="7"/>
      <c r="C242" s="20"/>
      <c r="D242" s="20"/>
      <c r="E242" s="8" t="s">
        <v>331</v>
      </c>
      <c r="F242" s="9" t="s">
        <v>234</v>
      </c>
      <c r="G242" s="21" t="s">
        <v>332</v>
      </c>
      <c r="H242" s="21"/>
      <c r="I242" s="22"/>
      <c r="J242" s="31">
        <v>973.35</v>
      </c>
      <c r="K242" s="32">
        <f t="shared" si="3"/>
        <v>0.697741935483871</v>
      </c>
    </row>
    <row r="243" spans="2:11" ht="16.5" customHeight="1">
      <c r="B243" s="7"/>
      <c r="C243" s="20"/>
      <c r="D243" s="20"/>
      <c r="E243" s="8" t="s">
        <v>333</v>
      </c>
      <c r="F243" s="9" t="s">
        <v>25</v>
      </c>
      <c r="G243" s="21" t="s">
        <v>334</v>
      </c>
      <c r="H243" s="21"/>
      <c r="I243" s="22"/>
      <c r="J243" s="31">
        <v>117515.69</v>
      </c>
      <c r="K243" s="32">
        <f t="shared" si="3"/>
        <v>0.9992470509566662</v>
      </c>
    </row>
    <row r="244" spans="2:11" ht="16.5" customHeight="1">
      <c r="B244" s="7"/>
      <c r="C244" s="20"/>
      <c r="D244" s="20"/>
      <c r="E244" s="8" t="s">
        <v>335</v>
      </c>
      <c r="F244" s="9" t="s">
        <v>25</v>
      </c>
      <c r="G244" s="21" t="s">
        <v>336</v>
      </c>
      <c r="H244" s="21"/>
      <c r="I244" s="22"/>
      <c r="J244" s="31">
        <v>20738.26</v>
      </c>
      <c r="K244" s="32">
        <f t="shared" si="3"/>
        <v>0.9815162243004808</v>
      </c>
    </row>
    <row r="245" spans="2:11" ht="24.75" customHeight="1">
      <c r="B245" s="7"/>
      <c r="C245" s="20"/>
      <c r="D245" s="20"/>
      <c r="E245" s="8" t="s">
        <v>337</v>
      </c>
      <c r="F245" s="9" t="s">
        <v>115</v>
      </c>
      <c r="G245" s="21" t="s">
        <v>338</v>
      </c>
      <c r="H245" s="21"/>
      <c r="I245" s="22"/>
      <c r="J245" s="31">
        <v>0</v>
      </c>
      <c r="K245" s="32">
        <f t="shared" si="3"/>
        <v>0</v>
      </c>
    </row>
    <row r="246" spans="2:11" ht="23.25" customHeight="1">
      <c r="B246" s="7"/>
      <c r="C246" s="20"/>
      <c r="D246" s="20"/>
      <c r="E246" s="8" t="s">
        <v>339</v>
      </c>
      <c r="F246" s="9" t="s">
        <v>115</v>
      </c>
      <c r="G246" s="21" t="s">
        <v>340</v>
      </c>
      <c r="H246" s="21"/>
      <c r="I246" s="22"/>
      <c r="J246" s="31">
        <v>0</v>
      </c>
      <c r="K246" s="32">
        <f t="shared" si="3"/>
        <v>0</v>
      </c>
    </row>
    <row r="247" spans="2:11" ht="16.5" customHeight="1">
      <c r="B247" s="7"/>
      <c r="C247" s="20"/>
      <c r="D247" s="20"/>
      <c r="E247" s="8" t="s">
        <v>341</v>
      </c>
      <c r="F247" s="9" t="s">
        <v>84</v>
      </c>
      <c r="G247" s="21" t="s">
        <v>342</v>
      </c>
      <c r="H247" s="21"/>
      <c r="I247" s="22"/>
      <c r="J247" s="31">
        <v>255.74</v>
      </c>
      <c r="K247" s="32">
        <f t="shared" si="3"/>
        <v>0.9836153846153847</v>
      </c>
    </row>
    <row r="248" spans="2:11" ht="16.5" customHeight="1">
      <c r="B248" s="7"/>
      <c r="C248" s="20"/>
      <c r="D248" s="20"/>
      <c r="E248" s="8" t="s">
        <v>343</v>
      </c>
      <c r="F248" s="9" t="s">
        <v>84</v>
      </c>
      <c r="G248" s="21" t="s">
        <v>344</v>
      </c>
      <c r="H248" s="21"/>
      <c r="I248" s="22"/>
      <c r="J248" s="31">
        <v>45.14</v>
      </c>
      <c r="K248" s="32">
        <f t="shared" si="3"/>
        <v>0.981304347826087</v>
      </c>
    </row>
    <row r="249" spans="2:11" ht="16.5" customHeight="1">
      <c r="B249" s="7"/>
      <c r="C249" s="20"/>
      <c r="D249" s="20"/>
      <c r="E249" s="8" t="s">
        <v>345</v>
      </c>
      <c r="F249" s="9" t="s">
        <v>28</v>
      </c>
      <c r="G249" s="21" t="s">
        <v>346</v>
      </c>
      <c r="H249" s="21"/>
      <c r="I249" s="22"/>
      <c r="J249" s="31">
        <v>338.18</v>
      </c>
      <c r="K249" s="32">
        <f t="shared" si="3"/>
        <v>0.9946470588235294</v>
      </c>
    </row>
    <row r="250" spans="2:11" ht="16.5" customHeight="1">
      <c r="B250" s="7"/>
      <c r="C250" s="20"/>
      <c r="D250" s="20"/>
      <c r="E250" s="8" t="s">
        <v>347</v>
      </c>
      <c r="F250" s="9" t="s">
        <v>28</v>
      </c>
      <c r="G250" s="21" t="s">
        <v>348</v>
      </c>
      <c r="H250" s="21"/>
      <c r="I250" s="22"/>
      <c r="J250" s="31">
        <v>59.69</v>
      </c>
      <c r="K250" s="32">
        <f t="shared" si="3"/>
        <v>0.9948333333333333</v>
      </c>
    </row>
    <row r="251" spans="2:11" ht="16.5" customHeight="1">
      <c r="B251" s="7"/>
      <c r="C251" s="20"/>
      <c r="D251" s="20"/>
      <c r="E251" s="8" t="s">
        <v>118</v>
      </c>
      <c r="F251" s="9" t="s">
        <v>119</v>
      </c>
      <c r="G251" s="21" t="s">
        <v>349</v>
      </c>
      <c r="H251" s="21"/>
      <c r="I251" s="22"/>
      <c r="J251" s="31">
        <v>24110</v>
      </c>
      <c r="K251" s="32">
        <f t="shared" si="3"/>
        <v>1</v>
      </c>
    </row>
    <row r="252" spans="2:11" ht="28.5" customHeight="1">
      <c r="B252" s="7"/>
      <c r="C252" s="20"/>
      <c r="D252" s="20"/>
      <c r="E252" s="8" t="s">
        <v>350</v>
      </c>
      <c r="F252" s="9" t="s">
        <v>125</v>
      </c>
      <c r="G252" s="21" t="s">
        <v>351</v>
      </c>
      <c r="H252" s="21"/>
      <c r="I252" s="22"/>
      <c r="J252" s="31">
        <v>892.5</v>
      </c>
      <c r="K252" s="32">
        <f t="shared" si="3"/>
        <v>0.9916666666666667</v>
      </c>
    </row>
    <row r="253" spans="2:11" ht="19.5" customHeight="1">
      <c r="B253" s="7"/>
      <c r="C253" s="20"/>
      <c r="D253" s="20"/>
      <c r="E253" s="8" t="s">
        <v>352</v>
      </c>
      <c r="F253" s="9" t="s">
        <v>125</v>
      </c>
      <c r="G253" s="21" t="s">
        <v>353</v>
      </c>
      <c r="H253" s="21"/>
      <c r="I253" s="22"/>
      <c r="J253" s="31">
        <v>157.5</v>
      </c>
      <c r="K253" s="32">
        <f t="shared" si="3"/>
        <v>0.9968354430379747</v>
      </c>
    </row>
    <row r="254" spans="2:11" ht="16.5" customHeight="1">
      <c r="B254" s="7"/>
      <c r="C254" s="20"/>
      <c r="D254" s="20"/>
      <c r="E254" s="8" t="s">
        <v>354</v>
      </c>
      <c r="F254" s="9" t="s">
        <v>49</v>
      </c>
      <c r="G254" s="21" t="s">
        <v>355</v>
      </c>
      <c r="H254" s="21"/>
      <c r="I254" s="22"/>
      <c r="J254" s="31">
        <v>4930</v>
      </c>
      <c r="K254" s="32">
        <f t="shared" si="3"/>
        <v>0.9666666666666667</v>
      </c>
    </row>
    <row r="255" spans="2:11" ht="16.5" customHeight="1">
      <c r="B255" s="7"/>
      <c r="C255" s="20"/>
      <c r="D255" s="20"/>
      <c r="E255" s="8" t="s">
        <v>356</v>
      </c>
      <c r="F255" s="9" t="s">
        <v>49</v>
      </c>
      <c r="G255" s="21" t="s">
        <v>351</v>
      </c>
      <c r="H255" s="21"/>
      <c r="I255" s="22"/>
      <c r="J255" s="31">
        <v>870</v>
      </c>
      <c r="K255" s="32">
        <f t="shared" si="3"/>
        <v>0.9666666666666667</v>
      </c>
    </row>
    <row r="256" spans="1:11" ht="13.5" customHeight="1" hidden="1">
      <c r="A256" s="12"/>
      <c r="B256" s="12"/>
      <c r="C256" s="12"/>
      <c r="D256" s="12"/>
      <c r="E256" s="12"/>
      <c r="F256" s="12"/>
      <c r="G256" s="12"/>
      <c r="H256" s="12"/>
      <c r="I256" s="12"/>
      <c r="J256" s="31"/>
      <c r="K256" s="32" t="e">
        <f t="shared" si="3"/>
        <v>#DIV/0!</v>
      </c>
    </row>
    <row r="257" spans="1:11" ht="5.25" customHeight="1" hidden="1">
      <c r="A257" s="12"/>
      <c r="B257" s="12"/>
      <c r="C257" s="12"/>
      <c r="D257" s="12"/>
      <c r="E257" s="12"/>
      <c r="F257" s="12"/>
      <c r="G257" s="12"/>
      <c r="H257" s="16" t="s">
        <v>357</v>
      </c>
      <c r="J257" s="31"/>
      <c r="K257" s="32" t="e">
        <f t="shared" si="3"/>
        <v>#DIV/0!</v>
      </c>
    </row>
    <row r="258" spans="2:11" ht="5.25" customHeight="1" hidden="1">
      <c r="B258" s="16" t="s">
        <v>92</v>
      </c>
      <c r="C258" s="16"/>
      <c r="D258" s="12"/>
      <c r="E258" s="12"/>
      <c r="F258" s="12"/>
      <c r="G258" s="12"/>
      <c r="H258" s="16"/>
      <c r="J258" s="31"/>
      <c r="K258" s="32" t="e">
        <f t="shared" si="3"/>
        <v>#DIV/0!</v>
      </c>
    </row>
    <row r="259" spans="2:11" ht="11.25" customHeight="1" hidden="1">
      <c r="B259" s="16"/>
      <c r="C259" s="16"/>
      <c r="D259" s="12"/>
      <c r="E259" s="12"/>
      <c r="F259" s="12"/>
      <c r="G259" s="12"/>
      <c r="H259" s="12"/>
      <c r="I259" s="12"/>
      <c r="J259" s="31"/>
      <c r="K259" s="32" t="e">
        <f t="shared" si="3"/>
        <v>#DIV/0!</v>
      </c>
    </row>
    <row r="260" spans="1:11" ht="63.75" customHeight="1" hidden="1">
      <c r="A260" s="12"/>
      <c r="B260" s="12"/>
      <c r="C260" s="12"/>
      <c r="D260" s="12"/>
      <c r="E260" s="12"/>
      <c r="F260" s="12"/>
      <c r="G260" s="12"/>
      <c r="H260" s="12"/>
      <c r="I260" s="12"/>
      <c r="J260" s="31"/>
      <c r="K260" s="32" t="e">
        <f t="shared" si="3"/>
        <v>#DIV/0!</v>
      </c>
    </row>
    <row r="261" spans="2:11" ht="16.5" customHeight="1">
      <c r="B261" s="2" t="s">
        <v>358</v>
      </c>
      <c r="C261" s="23"/>
      <c r="D261" s="23"/>
      <c r="E261" s="2"/>
      <c r="F261" s="3" t="s">
        <v>359</v>
      </c>
      <c r="G261" s="24" t="s">
        <v>360</v>
      </c>
      <c r="H261" s="24"/>
      <c r="I261" s="25"/>
      <c r="J261" s="31">
        <f>J262+J264+J266</f>
        <v>107769.40999999999</v>
      </c>
      <c r="K261" s="32">
        <f aca="true" t="shared" si="4" ref="K261:K324">J261/G261</f>
        <v>0.5926150098430608</v>
      </c>
    </row>
    <row r="262" spans="2:11" ht="16.5" customHeight="1">
      <c r="B262" s="4"/>
      <c r="C262" s="17" t="s">
        <v>361</v>
      </c>
      <c r="D262" s="17"/>
      <c r="E262" s="5"/>
      <c r="F262" s="6" t="s">
        <v>362</v>
      </c>
      <c r="G262" s="18" t="s">
        <v>363</v>
      </c>
      <c r="H262" s="18"/>
      <c r="I262" s="19"/>
      <c r="J262" s="31">
        <f>J263</f>
        <v>75210.93</v>
      </c>
      <c r="K262" s="32">
        <f t="shared" si="4"/>
        <v>0.8953682142857142</v>
      </c>
    </row>
    <row r="263" spans="2:11" ht="16.5" customHeight="1">
      <c r="B263" s="7"/>
      <c r="C263" s="20"/>
      <c r="D263" s="20"/>
      <c r="E263" s="8" t="s">
        <v>11</v>
      </c>
      <c r="F263" s="9" t="s">
        <v>12</v>
      </c>
      <c r="G263" s="21" t="s">
        <v>363</v>
      </c>
      <c r="H263" s="21"/>
      <c r="I263" s="22"/>
      <c r="J263" s="31">
        <v>75210.93</v>
      </c>
      <c r="K263" s="32">
        <f t="shared" si="4"/>
        <v>0.8953682142857142</v>
      </c>
    </row>
    <row r="264" spans="2:11" ht="16.5" customHeight="1">
      <c r="B264" s="4"/>
      <c r="C264" s="17" t="s">
        <v>364</v>
      </c>
      <c r="D264" s="17"/>
      <c r="E264" s="5"/>
      <c r="F264" s="6" t="s">
        <v>365</v>
      </c>
      <c r="G264" s="18" t="s">
        <v>43</v>
      </c>
      <c r="H264" s="18"/>
      <c r="I264" s="19"/>
      <c r="J264" s="31">
        <f>J265</f>
        <v>854</v>
      </c>
      <c r="K264" s="32">
        <f t="shared" si="4"/>
        <v>0.0854</v>
      </c>
    </row>
    <row r="265" spans="2:11" ht="16.5" customHeight="1">
      <c r="B265" s="7"/>
      <c r="C265" s="20"/>
      <c r="D265" s="20"/>
      <c r="E265" s="8" t="s">
        <v>41</v>
      </c>
      <c r="F265" s="9" t="s">
        <v>42</v>
      </c>
      <c r="G265" s="21" t="s">
        <v>43</v>
      </c>
      <c r="H265" s="21"/>
      <c r="I265" s="22"/>
      <c r="J265" s="31">
        <v>854</v>
      </c>
      <c r="K265" s="32">
        <f t="shared" si="4"/>
        <v>0.0854</v>
      </c>
    </row>
    <row r="266" spans="2:11" ht="16.5" customHeight="1">
      <c r="B266" s="4"/>
      <c r="C266" s="17" t="s">
        <v>366</v>
      </c>
      <c r="D266" s="17"/>
      <c r="E266" s="5"/>
      <c r="F266" s="6" t="s">
        <v>367</v>
      </c>
      <c r="G266" s="18" t="s">
        <v>368</v>
      </c>
      <c r="H266" s="18"/>
      <c r="I266" s="19"/>
      <c r="J266" s="31">
        <f>J267+J268+J269+J270+J271+J272</f>
        <v>31704.48</v>
      </c>
      <c r="K266" s="32">
        <f t="shared" si="4"/>
        <v>0.36087690941789785</v>
      </c>
    </row>
    <row r="267" spans="2:11" ht="16.5" customHeight="1">
      <c r="B267" s="7"/>
      <c r="C267" s="20"/>
      <c r="D267" s="20"/>
      <c r="E267" s="8" t="s">
        <v>369</v>
      </c>
      <c r="F267" s="9" t="s">
        <v>370</v>
      </c>
      <c r="G267" s="21" t="s">
        <v>43</v>
      </c>
      <c r="H267" s="21"/>
      <c r="I267" s="22"/>
      <c r="J267" s="31">
        <v>0</v>
      </c>
      <c r="K267" s="32">
        <f t="shared" si="4"/>
        <v>0</v>
      </c>
    </row>
    <row r="268" spans="2:11" ht="16.5" customHeight="1">
      <c r="B268" s="7"/>
      <c r="C268" s="20"/>
      <c r="D268" s="20"/>
      <c r="E268" s="8" t="s">
        <v>97</v>
      </c>
      <c r="F268" s="9" t="s">
        <v>98</v>
      </c>
      <c r="G268" s="21" t="s">
        <v>371</v>
      </c>
      <c r="H268" s="21"/>
      <c r="I268" s="22"/>
      <c r="J268" s="31">
        <v>4455</v>
      </c>
      <c r="K268" s="32">
        <f t="shared" si="4"/>
        <v>0.556875</v>
      </c>
    </row>
    <row r="269" spans="2:11" ht="16.5" customHeight="1">
      <c r="B269" s="7"/>
      <c r="C269" s="20"/>
      <c r="D269" s="20"/>
      <c r="E269" s="8" t="s">
        <v>41</v>
      </c>
      <c r="F269" s="9" t="s">
        <v>42</v>
      </c>
      <c r="G269" s="21" t="s">
        <v>183</v>
      </c>
      <c r="H269" s="21"/>
      <c r="I269" s="22"/>
      <c r="J269" s="31">
        <v>8926.43</v>
      </c>
      <c r="K269" s="32">
        <f t="shared" si="4"/>
        <v>0.44632150000000004</v>
      </c>
    </row>
    <row r="270" spans="2:11" ht="16.5" customHeight="1">
      <c r="B270" s="7"/>
      <c r="C270" s="20"/>
      <c r="D270" s="20"/>
      <c r="E270" s="8" t="s">
        <v>24</v>
      </c>
      <c r="F270" s="9" t="s">
        <v>25</v>
      </c>
      <c r="G270" s="21" t="s">
        <v>372</v>
      </c>
      <c r="H270" s="21"/>
      <c r="I270" s="22"/>
      <c r="J270" s="31">
        <v>18210.45</v>
      </c>
      <c r="K270" s="32">
        <f t="shared" si="4"/>
        <v>0.42494166238857517</v>
      </c>
    </row>
    <row r="271" spans="2:11" ht="16.5" customHeight="1">
      <c r="B271" s="7"/>
      <c r="C271" s="20"/>
      <c r="D271" s="20"/>
      <c r="E271" s="8" t="s">
        <v>83</v>
      </c>
      <c r="F271" s="9" t="s">
        <v>84</v>
      </c>
      <c r="G271" s="21" t="s">
        <v>90</v>
      </c>
      <c r="H271" s="21"/>
      <c r="I271" s="22"/>
      <c r="J271" s="31">
        <v>112.6</v>
      </c>
      <c r="K271" s="32">
        <f t="shared" si="4"/>
        <v>0.056299999999999996</v>
      </c>
    </row>
    <row r="272" spans="2:11" ht="16.5" customHeight="1">
      <c r="B272" s="7"/>
      <c r="C272" s="20"/>
      <c r="D272" s="20"/>
      <c r="E272" s="8" t="s">
        <v>27</v>
      </c>
      <c r="F272" s="9" t="s">
        <v>28</v>
      </c>
      <c r="G272" s="21" t="s">
        <v>126</v>
      </c>
      <c r="H272" s="21"/>
      <c r="I272" s="22"/>
      <c r="J272" s="31">
        <v>0</v>
      </c>
      <c r="K272" s="32">
        <f t="shared" si="4"/>
        <v>0</v>
      </c>
    </row>
    <row r="273" spans="2:11" ht="16.5" customHeight="1">
      <c r="B273" s="2" t="s">
        <v>373</v>
      </c>
      <c r="C273" s="23"/>
      <c r="D273" s="23"/>
      <c r="E273" s="2"/>
      <c r="F273" s="3" t="s">
        <v>374</v>
      </c>
      <c r="G273" s="24" t="s">
        <v>375</v>
      </c>
      <c r="H273" s="24"/>
      <c r="I273" s="25"/>
      <c r="J273" s="31">
        <f>J274+J276+J287+J289+J291+J293+J327+J331+J333</f>
        <v>2210196.82</v>
      </c>
      <c r="K273" s="32">
        <f t="shared" si="4"/>
        <v>0.9601602308245545</v>
      </c>
    </row>
    <row r="274" spans="2:11" ht="16.5" customHeight="1">
      <c r="B274" s="4"/>
      <c r="C274" s="17" t="s">
        <v>376</v>
      </c>
      <c r="D274" s="17"/>
      <c r="E274" s="5"/>
      <c r="F274" s="6" t="s">
        <v>377</v>
      </c>
      <c r="G274" s="18" t="s">
        <v>378</v>
      </c>
      <c r="H274" s="18"/>
      <c r="I274" s="19"/>
      <c r="J274" s="31">
        <f>J275</f>
        <v>66324.86</v>
      </c>
      <c r="K274" s="32">
        <f t="shared" si="4"/>
        <v>0.836980679681486</v>
      </c>
    </row>
    <row r="275" spans="2:11" ht="24.75" customHeight="1">
      <c r="B275" s="7"/>
      <c r="C275" s="20"/>
      <c r="D275" s="20"/>
      <c r="E275" s="8" t="s">
        <v>379</v>
      </c>
      <c r="F275" s="9" t="s">
        <v>380</v>
      </c>
      <c r="G275" s="21" t="s">
        <v>378</v>
      </c>
      <c r="H275" s="21"/>
      <c r="I275" s="22"/>
      <c r="J275" s="31">
        <v>66324.86</v>
      </c>
      <c r="K275" s="32">
        <f t="shared" si="4"/>
        <v>0.836980679681486</v>
      </c>
    </row>
    <row r="276" spans="2:11" ht="30" customHeight="1">
      <c r="B276" s="4"/>
      <c r="C276" s="17" t="s">
        <v>381</v>
      </c>
      <c r="D276" s="17"/>
      <c r="E276" s="5"/>
      <c r="F276" s="6" t="s">
        <v>382</v>
      </c>
      <c r="G276" s="18" t="s">
        <v>383</v>
      </c>
      <c r="H276" s="18"/>
      <c r="I276" s="19"/>
      <c r="J276" s="31">
        <f>J277+J278+J279+J280+J281+J282+J283+J284+J285+J286</f>
        <v>1678356.71</v>
      </c>
      <c r="K276" s="32">
        <f t="shared" si="4"/>
        <v>0.9913912250528708</v>
      </c>
    </row>
    <row r="277" spans="2:11" ht="16.5" customHeight="1">
      <c r="B277" s="7"/>
      <c r="C277" s="20"/>
      <c r="D277" s="20"/>
      <c r="E277" s="8" t="s">
        <v>369</v>
      </c>
      <c r="F277" s="9" t="s">
        <v>370</v>
      </c>
      <c r="G277" s="21" t="s">
        <v>384</v>
      </c>
      <c r="H277" s="21"/>
      <c r="I277" s="22"/>
      <c r="J277" s="31">
        <v>1610707.3</v>
      </c>
      <c r="K277" s="32">
        <f t="shared" si="4"/>
        <v>0.9997742495520061</v>
      </c>
    </row>
    <row r="278" spans="2:11" ht="16.5" customHeight="1">
      <c r="B278" s="7"/>
      <c r="C278" s="20"/>
      <c r="D278" s="20"/>
      <c r="E278" s="8" t="s">
        <v>64</v>
      </c>
      <c r="F278" s="9" t="s">
        <v>65</v>
      </c>
      <c r="G278" s="21" t="s">
        <v>385</v>
      </c>
      <c r="H278" s="21"/>
      <c r="I278" s="22"/>
      <c r="J278" s="31">
        <v>43840</v>
      </c>
      <c r="K278" s="32">
        <f t="shared" si="4"/>
        <v>0.8774709142610441</v>
      </c>
    </row>
    <row r="279" spans="2:11" ht="16.5" customHeight="1">
      <c r="B279" s="7"/>
      <c r="C279" s="20"/>
      <c r="D279" s="20"/>
      <c r="E279" s="8" t="s">
        <v>70</v>
      </c>
      <c r="F279" s="9" t="s">
        <v>71</v>
      </c>
      <c r="G279" s="21" t="s">
        <v>386</v>
      </c>
      <c r="H279" s="21"/>
      <c r="I279" s="22"/>
      <c r="J279" s="31">
        <v>13636.66</v>
      </c>
      <c r="K279" s="32">
        <f t="shared" si="4"/>
        <v>0.9030900662251655</v>
      </c>
    </row>
    <row r="280" spans="2:11" ht="16.5" customHeight="1">
      <c r="B280" s="7"/>
      <c r="C280" s="20"/>
      <c r="D280" s="20"/>
      <c r="E280" s="8" t="s">
        <v>41</v>
      </c>
      <c r="F280" s="9" t="s">
        <v>42</v>
      </c>
      <c r="G280" s="21" t="s">
        <v>110</v>
      </c>
      <c r="H280" s="21"/>
      <c r="I280" s="22"/>
      <c r="J280" s="31">
        <v>535.6</v>
      </c>
      <c r="K280" s="32">
        <f t="shared" si="4"/>
        <v>0.17853333333333335</v>
      </c>
    </row>
    <row r="281" spans="2:11" ht="16.5" customHeight="1">
      <c r="B281" s="7"/>
      <c r="C281" s="20"/>
      <c r="D281" s="20"/>
      <c r="E281" s="8" t="s">
        <v>104</v>
      </c>
      <c r="F281" s="9" t="s">
        <v>105</v>
      </c>
      <c r="G281" s="21" t="s">
        <v>184</v>
      </c>
      <c r="H281" s="21"/>
      <c r="I281" s="22"/>
      <c r="J281" s="31">
        <v>0</v>
      </c>
      <c r="K281" s="32">
        <f t="shared" si="4"/>
        <v>0</v>
      </c>
    </row>
    <row r="282" spans="2:11" ht="16.5" customHeight="1">
      <c r="B282" s="7"/>
      <c r="C282" s="20"/>
      <c r="D282" s="20"/>
      <c r="E282" s="8" t="s">
        <v>24</v>
      </c>
      <c r="F282" s="9" t="s">
        <v>25</v>
      </c>
      <c r="G282" s="21" t="s">
        <v>387</v>
      </c>
      <c r="H282" s="21"/>
      <c r="I282" s="22"/>
      <c r="J282" s="31">
        <v>4497.15</v>
      </c>
      <c r="K282" s="32">
        <f t="shared" si="4"/>
        <v>0.6378936170212766</v>
      </c>
    </row>
    <row r="283" spans="2:11" ht="16.5" customHeight="1">
      <c r="B283" s="7"/>
      <c r="C283" s="20"/>
      <c r="D283" s="20"/>
      <c r="E283" s="8" t="s">
        <v>83</v>
      </c>
      <c r="F283" s="9" t="s">
        <v>84</v>
      </c>
      <c r="G283" s="21" t="s">
        <v>140</v>
      </c>
      <c r="H283" s="21"/>
      <c r="I283" s="22"/>
      <c r="J283" s="31">
        <v>69</v>
      </c>
      <c r="K283" s="32">
        <f t="shared" si="4"/>
        <v>0.069</v>
      </c>
    </row>
    <row r="284" spans="2:11" ht="16.5" customHeight="1">
      <c r="B284" s="7"/>
      <c r="C284" s="20"/>
      <c r="D284" s="20"/>
      <c r="E284" s="8" t="s">
        <v>118</v>
      </c>
      <c r="F284" s="9" t="s">
        <v>119</v>
      </c>
      <c r="G284" s="21" t="s">
        <v>306</v>
      </c>
      <c r="H284" s="21"/>
      <c r="I284" s="22"/>
      <c r="J284" s="31">
        <v>1048</v>
      </c>
      <c r="K284" s="32">
        <f t="shared" si="4"/>
        <v>1</v>
      </c>
    </row>
    <row r="285" spans="2:11" ht="16.5" customHeight="1">
      <c r="B285" s="7"/>
      <c r="C285" s="20"/>
      <c r="D285" s="20"/>
      <c r="E285" s="8" t="s">
        <v>121</v>
      </c>
      <c r="F285" s="9" t="s">
        <v>122</v>
      </c>
      <c r="G285" s="21" t="s">
        <v>140</v>
      </c>
      <c r="H285" s="21"/>
      <c r="I285" s="22"/>
      <c r="J285" s="31">
        <v>790</v>
      </c>
      <c r="K285" s="32">
        <f t="shared" si="4"/>
        <v>0.79</v>
      </c>
    </row>
    <row r="286" spans="2:11" ht="16.5" customHeight="1">
      <c r="B286" s="7"/>
      <c r="C286" s="20"/>
      <c r="D286" s="20"/>
      <c r="E286" s="8" t="s">
        <v>127</v>
      </c>
      <c r="F286" s="9" t="s">
        <v>128</v>
      </c>
      <c r="G286" s="21" t="s">
        <v>244</v>
      </c>
      <c r="H286" s="21"/>
      <c r="I286" s="22"/>
      <c r="J286" s="31">
        <v>3233</v>
      </c>
      <c r="K286" s="32">
        <f t="shared" si="4"/>
        <v>0.8980555555555556</v>
      </c>
    </row>
    <row r="287" spans="2:11" ht="42" customHeight="1">
      <c r="B287" s="4"/>
      <c r="C287" s="17" t="s">
        <v>388</v>
      </c>
      <c r="D287" s="17"/>
      <c r="E287" s="5"/>
      <c r="F287" s="6" t="s">
        <v>389</v>
      </c>
      <c r="G287" s="18" t="s">
        <v>390</v>
      </c>
      <c r="H287" s="18"/>
      <c r="I287" s="19"/>
      <c r="J287" s="31">
        <f>J288</f>
        <v>10668</v>
      </c>
      <c r="K287" s="32">
        <f t="shared" si="4"/>
        <v>1</v>
      </c>
    </row>
    <row r="288" spans="2:11" ht="16.5" customHeight="1">
      <c r="B288" s="7"/>
      <c r="C288" s="20"/>
      <c r="D288" s="20"/>
      <c r="E288" s="8" t="s">
        <v>391</v>
      </c>
      <c r="F288" s="9" t="s">
        <v>392</v>
      </c>
      <c r="G288" s="21" t="s">
        <v>390</v>
      </c>
      <c r="H288" s="21"/>
      <c r="I288" s="22"/>
      <c r="J288" s="31">
        <v>10668</v>
      </c>
      <c r="K288" s="32">
        <f t="shared" si="4"/>
        <v>1</v>
      </c>
    </row>
    <row r="289" spans="2:11" ht="19.5" customHeight="1">
      <c r="B289" s="4"/>
      <c r="C289" s="17" t="s">
        <v>393</v>
      </c>
      <c r="D289" s="17"/>
      <c r="E289" s="5"/>
      <c r="F289" s="6" t="s">
        <v>394</v>
      </c>
      <c r="G289" s="18" t="s">
        <v>395</v>
      </c>
      <c r="H289" s="18"/>
      <c r="I289" s="19"/>
      <c r="J289" s="31">
        <f>J290</f>
        <v>55911.49</v>
      </c>
      <c r="K289" s="32">
        <f t="shared" si="4"/>
        <v>0.983767996703383</v>
      </c>
    </row>
    <row r="290" spans="2:11" ht="16.5" customHeight="1">
      <c r="B290" s="7"/>
      <c r="C290" s="20"/>
      <c r="D290" s="20"/>
      <c r="E290" s="8" t="s">
        <v>369</v>
      </c>
      <c r="F290" s="9" t="s">
        <v>370</v>
      </c>
      <c r="G290" s="21" t="s">
        <v>395</v>
      </c>
      <c r="H290" s="21"/>
      <c r="I290" s="22"/>
      <c r="J290" s="31">
        <v>55911.49</v>
      </c>
      <c r="K290" s="32">
        <f t="shared" si="4"/>
        <v>0.983767996703383</v>
      </c>
    </row>
    <row r="291" spans="2:11" ht="16.5" customHeight="1">
      <c r="B291" s="4"/>
      <c r="C291" s="17" t="s">
        <v>396</v>
      </c>
      <c r="D291" s="17"/>
      <c r="E291" s="5"/>
      <c r="F291" s="6" t="s">
        <v>397</v>
      </c>
      <c r="G291" s="18" t="s">
        <v>57</v>
      </c>
      <c r="H291" s="18"/>
      <c r="I291" s="19"/>
      <c r="J291" s="31">
        <f>J292</f>
        <v>94628.53</v>
      </c>
      <c r="K291" s="32">
        <f t="shared" si="4"/>
        <v>0.9960897894736842</v>
      </c>
    </row>
    <row r="292" spans="2:11" ht="16.5" customHeight="1">
      <c r="B292" s="7"/>
      <c r="C292" s="20"/>
      <c r="D292" s="20"/>
      <c r="E292" s="8" t="s">
        <v>369</v>
      </c>
      <c r="F292" s="9" t="s">
        <v>370</v>
      </c>
      <c r="G292" s="21" t="s">
        <v>57</v>
      </c>
      <c r="H292" s="21"/>
      <c r="I292" s="22"/>
      <c r="J292" s="31">
        <v>94628.53</v>
      </c>
      <c r="K292" s="32">
        <f t="shared" si="4"/>
        <v>0.9960897894736842</v>
      </c>
    </row>
    <row r="293" spans="2:11" ht="16.5" customHeight="1">
      <c r="B293" s="4"/>
      <c r="C293" s="17" t="s">
        <v>398</v>
      </c>
      <c r="D293" s="17"/>
      <c r="E293" s="5"/>
      <c r="F293" s="6" t="s">
        <v>399</v>
      </c>
      <c r="G293" s="18" t="s">
        <v>400</v>
      </c>
      <c r="H293" s="18"/>
      <c r="I293" s="19"/>
      <c r="J293" s="31">
        <f>J294+J295+J296+J297+J298+J304+J305+J306+J307+J308+J309+J310+J311+J312+J313+J314+J315+J316+J317+J318+J319+J320+J321+J322+J323+J324+J325+J326</f>
        <v>231464.5</v>
      </c>
      <c r="K293" s="32">
        <f t="shared" si="4"/>
        <v>0.834917575405522</v>
      </c>
    </row>
    <row r="294" spans="2:11" ht="16.5" customHeight="1">
      <c r="B294" s="7"/>
      <c r="C294" s="20"/>
      <c r="D294" s="20"/>
      <c r="E294" s="8" t="s">
        <v>88</v>
      </c>
      <c r="F294" s="9" t="s">
        <v>89</v>
      </c>
      <c r="G294" s="21" t="s">
        <v>401</v>
      </c>
      <c r="H294" s="21"/>
      <c r="I294" s="22"/>
      <c r="J294" s="31">
        <v>0</v>
      </c>
      <c r="K294" s="32">
        <f t="shared" si="4"/>
        <v>0</v>
      </c>
    </row>
    <row r="295" spans="2:11" ht="16.5" customHeight="1">
      <c r="B295" s="7"/>
      <c r="C295" s="20"/>
      <c r="D295" s="20"/>
      <c r="E295" s="8" t="s">
        <v>369</v>
      </c>
      <c r="F295" s="9" t="s">
        <v>370</v>
      </c>
      <c r="G295" s="21" t="s">
        <v>402</v>
      </c>
      <c r="H295" s="21"/>
      <c r="I295" s="22"/>
      <c r="J295" s="31">
        <v>6665.98</v>
      </c>
      <c r="K295" s="32">
        <f t="shared" si="4"/>
        <v>1</v>
      </c>
    </row>
    <row r="296" spans="2:11" ht="16.5" customHeight="1">
      <c r="B296" s="7"/>
      <c r="C296" s="20"/>
      <c r="D296" s="20"/>
      <c r="E296" s="8" t="s">
        <v>64</v>
      </c>
      <c r="F296" s="9" t="s">
        <v>65</v>
      </c>
      <c r="G296" s="21" t="s">
        <v>403</v>
      </c>
      <c r="H296" s="21"/>
      <c r="I296" s="22"/>
      <c r="J296" s="31">
        <v>131178.56</v>
      </c>
      <c r="K296" s="32">
        <f t="shared" si="4"/>
        <v>0.8955390496996177</v>
      </c>
    </row>
    <row r="297" spans="2:11" ht="16.5" customHeight="1">
      <c r="B297" s="7"/>
      <c r="C297" s="20"/>
      <c r="D297" s="20"/>
      <c r="E297" s="8" t="s">
        <v>70</v>
      </c>
      <c r="F297" s="9" t="s">
        <v>71</v>
      </c>
      <c r="G297" s="21" t="s">
        <v>404</v>
      </c>
      <c r="H297" s="21"/>
      <c r="I297" s="22"/>
      <c r="J297" s="31">
        <v>20257.87</v>
      </c>
      <c r="K297" s="32">
        <f t="shared" si="4"/>
        <v>0.9003497777777777</v>
      </c>
    </row>
    <row r="298" spans="2:11" ht="16.5" customHeight="1">
      <c r="B298" s="7"/>
      <c r="C298" s="20"/>
      <c r="D298" s="20"/>
      <c r="E298" s="8" t="s">
        <v>309</v>
      </c>
      <c r="F298" s="9" t="s">
        <v>71</v>
      </c>
      <c r="G298" s="21" t="s">
        <v>405</v>
      </c>
      <c r="H298" s="21"/>
      <c r="I298" s="22"/>
      <c r="J298" s="31">
        <v>2510.41</v>
      </c>
      <c r="K298" s="32">
        <f t="shared" si="4"/>
        <v>0.9999960166027995</v>
      </c>
    </row>
    <row r="299" spans="1:11" ht="11.25" customHeight="1" hidden="1">
      <c r="A299" s="12"/>
      <c r="B299" s="12"/>
      <c r="C299" s="12"/>
      <c r="D299" s="12"/>
      <c r="E299" s="12"/>
      <c r="F299" s="12"/>
      <c r="G299" s="12"/>
      <c r="H299" s="12"/>
      <c r="I299" s="12"/>
      <c r="J299" s="31"/>
      <c r="K299" s="32" t="e">
        <f t="shared" si="4"/>
        <v>#DIV/0!</v>
      </c>
    </row>
    <row r="300" spans="1:11" ht="5.25" customHeight="1" hidden="1">
      <c r="A300" s="12"/>
      <c r="B300" s="12"/>
      <c r="C300" s="12"/>
      <c r="D300" s="12"/>
      <c r="E300" s="12"/>
      <c r="F300" s="12"/>
      <c r="G300" s="12"/>
      <c r="H300" s="16" t="s">
        <v>406</v>
      </c>
      <c r="J300" s="31"/>
      <c r="K300" s="32" t="e">
        <f t="shared" si="4"/>
        <v>#DIV/0!</v>
      </c>
    </row>
    <row r="301" spans="2:11" ht="5.25" customHeight="1" hidden="1">
      <c r="B301" s="16" t="s">
        <v>92</v>
      </c>
      <c r="C301" s="16"/>
      <c r="D301" s="12"/>
      <c r="E301" s="12"/>
      <c r="F301" s="12"/>
      <c r="G301" s="12"/>
      <c r="H301" s="16"/>
      <c r="J301" s="31"/>
      <c r="K301" s="32" t="e">
        <f t="shared" si="4"/>
        <v>#DIV/0!</v>
      </c>
    </row>
    <row r="302" spans="2:11" ht="11.25" customHeight="1" hidden="1">
      <c r="B302" s="16"/>
      <c r="C302" s="16"/>
      <c r="D302" s="12"/>
      <c r="E302" s="12"/>
      <c r="F302" s="12"/>
      <c r="G302" s="12"/>
      <c r="H302" s="12"/>
      <c r="I302" s="12"/>
      <c r="J302" s="31"/>
      <c r="K302" s="32" t="e">
        <f t="shared" si="4"/>
        <v>#DIV/0!</v>
      </c>
    </row>
    <row r="303" spans="1:11" ht="12.75" hidden="1">
      <c r="A303" s="12"/>
      <c r="B303" s="12"/>
      <c r="C303" s="12"/>
      <c r="D303" s="12"/>
      <c r="E303" s="12"/>
      <c r="F303" s="12"/>
      <c r="G303" s="12"/>
      <c r="H303" s="12"/>
      <c r="I303" s="12"/>
      <c r="J303" s="31"/>
      <c r="K303" s="32" t="e">
        <f t="shared" si="4"/>
        <v>#DIV/0!</v>
      </c>
    </row>
    <row r="304" spans="2:11" ht="16.5" customHeight="1">
      <c r="B304" s="7"/>
      <c r="C304" s="20"/>
      <c r="D304" s="20"/>
      <c r="E304" s="8" t="s">
        <v>311</v>
      </c>
      <c r="F304" s="9" t="s">
        <v>71</v>
      </c>
      <c r="G304" s="21" t="s">
        <v>407</v>
      </c>
      <c r="H304" s="21"/>
      <c r="I304" s="22"/>
      <c r="J304" s="31">
        <v>132.13</v>
      </c>
      <c r="K304" s="32">
        <f t="shared" si="4"/>
        <v>1.0000756887677869</v>
      </c>
    </row>
    <row r="305" spans="2:11" ht="16.5" customHeight="1">
      <c r="B305" s="7"/>
      <c r="C305" s="20"/>
      <c r="D305" s="20"/>
      <c r="E305" s="8" t="s">
        <v>73</v>
      </c>
      <c r="F305" s="9" t="s">
        <v>74</v>
      </c>
      <c r="G305" s="21" t="s">
        <v>408</v>
      </c>
      <c r="H305" s="21"/>
      <c r="I305" s="22"/>
      <c r="J305" s="31">
        <v>2831.49</v>
      </c>
      <c r="K305" s="32">
        <f t="shared" si="4"/>
        <v>0.7652675675675675</v>
      </c>
    </row>
    <row r="306" spans="2:11" ht="16.5" customHeight="1">
      <c r="B306" s="7"/>
      <c r="C306" s="20"/>
      <c r="D306" s="20"/>
      <c r="E306" s="8" t="s">
        <v>313</v>
      </c>
      <c r="F306" s="9" t="s">
        <v>74</v>
      </c>
      <c r="G306" s="21" t="s">
        <v>409</v>
      </c>
      <c r="H306" s="21"/>
      <c r="I306" s="22"/>
      <c r="J306" s="31">
        <v>255.59</v>
      </c>
      <c r="K306" s="32">
        <f t="shared" si="4"/>
        <v>1</v>
      </c>
    </row>
    <row r="307" spans="2:11" ht="16.5" customHeight="1">
      <c r="B307" s="7"/>
      <c r="C307" s="20"/>
      <c r="D307" s="20"/>
      <c r="E307" s="8" t="s">
        <v>315</v>
      </c>
      <c r="F307" s="9" t="s">
        <v>74</v>
      </c>
      <c r="G307" s="21" t="s">
        <v>410</v>
      </c>
      <c r="H307" s="21"/>
      <c r="I307" s="22"/>
      <c r="J307" s="31">
        <v>13.45</v>
      </c>
      <c r="K307" s="32">
        <f t="shared" si="4"/>
        <v>1</v>
      </c>
    </row>
    <row r="308" spans="2:11" ht="16.5" customHeight="1">
      <c r="B308" s="7"/>
      <c r="C308" s="20"/>
      <c r="D308" s="20"/>
      <c r="E308" s="8" t="s">
        <v>317</v>
      </c>
      <c r="F308" s="9" t="s">
        <v>98</v>
      </c>
      <c r="G308" s="21" t="s">
        <v>411</v>
      </c>
      <c r="H308" s="21"/>
      <c r="I308" s="22"/>
      <c r="J308" s="31">
        <v>15758.99</v>
      </c>
      <c r="K308" s="32">
        <f t="shared" si="4"/>
        <v>0.9999993654419697</v>
      </c>
    </row>
    <row r="309" spans="2:11" ht="16.5" customHeight="1">
      <c r="B309" s="7"/>
      <c r="C309" s="20"/>
      <c r="D309" s="20"/>
      <c r="E309" s="8" t="s">
        <v>319</v>
      </c>
      <c r="F309" s="9" t="s">
        <v>98</v>
      </c>
      <c r="G309" s="21" t="s">
        <v>412</v>
      </c>
      <c r="H309" s="21"/>
      <c r="I309" s="22"/>
      <c r="J309" s="31">
        <v>829.42</v>
      </c>
      <c r="K309" s="32">
        <f t="shared" si="4"/>
        <v>1</v>
      </c>
    </row>
    <row r="310" spans="2:11" ht="16.5" customHeight="1">
      <c r="B310" s="7"/>
      <c r="C310" s="20"/>
      <c r="D310" s="20"/>
      <c r="E310" s="8" t="s">
        <v>41</v>
      </c>
      <c r="F310" s="9" t="s">
        <v>42</v>
      </c>
      <c r="G310" s="21" t="s">
        <v>90</v>
      </c>
      <c r="H310" s="21"/>
      <c r="I310" s="22"/>
      <c r="J310" s="31">
        <v>1954.24</v>
      </c>
      <c r="K310" s="32">
        <f t="shared" si="4"/>
        <v>0.97712</v>
      </c>
    </row>
    <row r="311" spans="2:11" ht="16.5" customHeight="1">
      <c r="B311" s="7"/>
      <c r="C311" s="20"/>
      <c r="D311" s="20"/>
      <c r="E311" s="8" t="s">
        <v>321</v>
      </c>
      <c r="F311" s="9" t="s">
        <v>42</v>
      </c>
      <c r="G311" s="21" t="s">
        <v>413</v>
      </c>
      <c r="H311" s="21"/>
      <c r="I311" s="22"/>
      <c r="J311" s="31">
        <v>6360.47</v>
      </c>
      <c r="K311" s="32">
        <f t="shared" si="4"/>
        <v>1</v>
      </c>
    </row>
    <row r="312" spans="2:11" ht="16.5" customHeight="1">
      <c r="B312" s="7"/>
      <c r="C312" s="20"/>
      <c r="D312" s="20"/>
      <c r="E312" s="8" t="s">
        <v>323</v>
      </c>
      <c r="F312" s="9" t="s">
        <v>42</v>
      </c>
      <c r="G312" s="21" t="s">
        <v>414</v>
      </c>
      <c r="H312" s="21"/>
      <c r="I312" s="22"/>
      <c r="J312" s="31">
        <v>334.76</v>
      </c>
      <c r="K312" s="32">
        <f t="shared" si="4"/>
        <v>1</v>
      </c>
    </row>
    <row r="313" spans="2:11" ht="16.5" customHeight="1">
      <c r="B313" s="7"/>
      <c r="C313" s="20"/>
      <c r="D313" s="20"/>
      <c r="E313" s="8" t="s">
        <v>104</v>
      </c>
      <c r="F313" s="9" t="s">
        <v>105</v>
      </c>
      <c r="G313" s="21" t="s">
        <v>415</v>
      </c>
      <c r="H313" s="21"/>
      <c r="I313" s="22"/>
      <c r="J313" s="31">
        <v>40</v>
      </c>
      <c r="K313" s="32">
        <f t="shared" si="4"/>
        <v>0.7017543859649122</v>
      </c>
    </row>
    <row r="314" spans="2:11" ht="16.5" customHeight="1">
      <c r="B314" s="7"/>
      <c r="C314" s="20"/>
      <c r="D314" s="20"/>
      <c r="E314" s="8" t="s">
        <v>24</v>
      </c>
      <c r="F314" s="9" t="s">
        <v>25</v>
      </c>
      <c r="G314" s="21" t="s">
        <v>416</v>
      </c>
      <c r="H314" s="21"/>
      <c r="I314" s="22"/>
      <c r="J314" s="31">
        <v>4489.27</v>
      </c>
      <c r="K314" s="32">
        <f t="shared" si="4"/>
        <v>0.9352645833333334</v>
      </c>
    </row>
    <row r="315" spans="2:11" ht="16.5" customHeight="1">
      <c r="B315" s="7"/>
      <c r="C315" s="20"/>
      <c r="D315" s="20"/>
      <c r="E315" s="8" t="s">
        <v>333</v>
      </c>
      <c r="F315" s="9" t="s">
        <v>25</v>
      </c>
      <c r="G315" s="21" t="s">
        <v>417</v>
      </c>
      <c r="H315" s="21"/>
      <c r="I315" s="22"/>
      <c r="J315" s="31">
        <v>26456.18</v>
      </c>
      <c r="K315" s="32">
        <f t="shared" si="4"/>
        <v>0.6067235408783397</v>
      </c>
    </row>
    <row r="316" spans="2:11" ht="16.5" customHeight="1">
      <c r="B316" s="7"/>
      <c r="C316" s="20"/>
      <c r="D316" s="20"/>
      <c r="E316" s="8" t="s">
        <v>335</v>
      </c>
      <c r="F316" s="9" t="s">
        <v>25</v>
      </c>
      <c r="G316" s="21" t="s">
        <v>418</v>
      </c>
      <c r="H316" s="21"/>
      <c r="I316" s="22"/>
      <c r="J316" s="31">
        <v>1392.42</v>
      </c>
      <c r="K316" s="32">
        <f t="shared" si="4"/>
        <v>0.18095126705653022</v>
      </c>
    </row>
    <row r="317" spans="2:11" ht="25.5" customHeight="1">
      <c r="B317" s="7"/>
      <c r="C317" s="20"/>
      <c r="D317" s="20"/>
      <c r="E317" s="8" t="s">
        <v>111</v>
      </c>
      <c r="F317" s="9" t="s">
        <v>112</v>
      </c>
      <c r="G317" s="21" t="s">
        <v>106</v>
      </c>
      <c r="H317" s="21"/>
      <c r="I317" s="22"/>
      <c r="J317" s="31">
        <v>942.21</v>
      </c>
      <c r="K317" s="32">
        <f t="shared" si="4"/>
        <v>0.62814</v>
      </c>
    </row>
    <row r="318" spans="2:11" ht="16.5" customHeight="1">
      <c r="B318" s="7"/>
      <c r="C318" s="20"/>
      <c r="D318" s="20"/>
      <c r="E318" s="8" t="s">
        <v>83</v>
      </c>
      <c r="F318" s="9" t="s">
        <v>84</v>
      </c>
      <c r="G318" s="21" t="s">
        <v>90</v>
      </c>
      <c r="H318" s="21"/>
      <c r="I318" s="22"/>
      <c r="J318" s="31">
        <v>1781.51</v>
      </c>
      <c r="K318" s="32">
        <f t="shared" si="4"/>
        <v>0.890755</v>
      </c>
    </row>
    <row r="319" spans="2:11" ht="16.5" customHeight="1">
      <c r="B319" s="7"/>
      <c r="C319" s="20"/>
      <c r="D319" s="20"/>
      <c r="E319" s="8" t="s">
        <v>341</v>
      </c>
      <c r="F319" s="9" t="s">
        <v>84</v>
      </c>
      <c r="G319" s="21" t="s">
        <v>419</v>
      </c>
      <c r="H319" s="21"/>
      <c r="I319" s="22"/>
      <c r="J319" s="31">
        <v>1121.94</v>
      </c>
      <c r="K319" s="32">
        <f t="shared" si="4"/>
        <v>0.5484274639005935</v>
      </c>
    </row>
    <row r="320" spans="2:11" ht="16.5" customHeight="1">
      <c r="B320" s="7"/>
      <c r="C320" s="20"/>
      <c r="D320" s="20"/>
      <c r="E320" s="8" t="s">
        <v>343</v>
      </c>
      <c r="F320" s="9" t="s">
        <v>84</v>
      </c>
      <c r="G320" s="21" t="s">
        <v>420</v>
      </c>
      <c r="H320" s="21"/>
      <c r="I320" s="22"/>
      <c r="J320" s="31">
        <v>59.05</v>
      </c>
      <c r="K320" s="32">
        <f t="shared" si="4"/>
        <v>0.15048803486327378</v>
      </c>
    </row>
    <row r="321" spans="2:11" ht="16.5" customHeight="1">
      <c r="B321" s="7"/>
      <c r="C321" s="20"/>
      <c r="D321" s="20"/>
      <c r="E321" s="8" t="s">
        <v>118</v>
      </c>
      <c r="F321" s="9" t="s">
        <v>119</v>
      </c>
      <c r="G321" s="21" t="s">
        <v>421</v>
      </c>
      <c r="H321" s="21"/>
      <c r="I321" s="22"/>
      <c r="J321" s="31">
        <v>3143</v>
      </c>
      <c r="K321" s="32">
        <f t="shared" si="4"/>
        <v>1</v>
      </c>
    </row>
    <row r="322" spans="2:11" ht="16.5" customHeight="1">
      <c r="B322" s="7"/>
      <c r="C322" s="20"/>
      <c r="D322" s="20"/>
      <c r="E322" s="8" t="s">
        <v>121</v>
      </c>
      <c r="F322" s="9" t="s">
        <v>122</v>
      </c>
      <c r="G322" s="21" t="s">
        <v>140</v>
      </c>
      <c r="H322" s="21"/>
      <c r="I322" s="22"/>
      <c r="J322" s="31">
        <v>480</v>
      </c>
      <c r="K322" s="32">
        <f t="shared" si="4"/>
        <v>0.48</v>
      </c>
    </row>
    <row r="323" spans="2:11" ht="19.5" customHeight="1">
      <c r="B323" s="7"/>
      <c r="C323" s="20"/>
      <c r="D323" s="20"/>
      <c r="E323" s="8" t="s">
        <v>124</v>
      </c>
      <c r="F323" s="9" t="s">
        <v>125</v>
      </c>
      <c r="G323" s="21" t="s">
        <v>140</v>
      </c>
      <c r="H323" s="21"/>
      <c r="I323" s="22"/>
      <c r="J323" s="31">
        <v>593.54</v>
      </c>
      <c r="K323" s="32">
        <f t="shared" si="4"/>
        <v>0.59354</v>
      </c>
    </row>
    <row r="324" spans="2:11" ht="16.5" customHeight="1">
      <c r="B324" s="7"/>
      <c r="C324" s="20"/>
      <c r="D324" s="20"/>
      <c r="E324" s="8" t="s">
        <v>127</v>
      </c>
      <c r="F324" s="9" t="s">
        <v>128</v>
      </c>
      <c r="G324" s="21" t="s">
        <v>422</v>
      </c>
      <c r="H324" s="21"/>
      <c r="I324" s="22"/>
      <c r="J324" s="31">
        <v>331</v>
      </c>
      <c r="K324" s="32">
        <f t="shared" si="4"/>
        <v>0.8275</v>
      </c>
    </row>
    <row r="325" spans="2:11" ht="16.5" customHeight="1">
      <c r="B325" s="7"/>
      <c r="C325" s="20"/>
      <c r="D325" s="20"/>
      <c r="E325" s="8" t="s">
        <v>423</v>
      </c>
      <c r="F325" s="9" t="s">
        <v>128</v>
      </c>
      <c r="G325" s="21" t="s">
        <v>424</v>
      </c>
      <c r="H325" s="21"/>
      <c r="I325" s="22"/>
      <c r="J325" s="31">
        <v>1473.47</v>
      </c>
      <c r="K325" s="32">
        <f aca="true" t="shared" si="5" ref="K325:K385">J325/G325</f>
        <v>1</v>
      </c>
    </row>
    <row r="326" spans="2:11" ht="16.5" customHeight="1">
      <c r="B326" s="7"/>
      <c r="C326" s="20"/>
      <c r="D326" s="20"/>
      <c r="E326" s="8" t="s">
        <v>425</v>
      </c>
      <c r="F326" s="9" t="s">
        <v>128</v>
      </c>
      <c r="G326" s="21" t="s">
        <v>426</v>
      </c>
      <c r="H326" s="21"/>
      <c r="I326" s="22"/>
      <c r="J326" s="31">
        <v>77.55</v>
      </c>
      <c r="K326" s="32">
        <f t="shared" si="5"/>
        <v>1</v>
      </c>
    </row>
    <row r="327" spans="2:11" ht="16.5" customHeight="1">
      <c r="B327" s="4"/>
      <c r="C327" s="17" t="s">
        <v>427</v>
      </c>
      <c r="D327" s="17"/>
      <c r="E327" s="5"/>
      <c r="F327" s="6" t="s">
        <v>428</v>
      </c>
      <c r="G327" s="18" t="s">
        <v>355</v>
      </c>
      <c r="H327" s="18"/>
      <c r="I327" s="19"/>
      <c r="J327" s="31">
        <f>J328+J329+J330</f>
        <v>3388.22</v>
      </c>
      <c r="K327" s="32">
        <f t="shared" si="5"/>
        <v>0.664356862745098</v>
      </c>
    </row>
    <row r="328" spans="2:11" ht="16.5" customHeight="1">
      <c r="B328" s="7"/>
      <c r="C328" s="20"/>
      <c r="D328" s="20"/>
      <c r="E328" s="8" t="s">
        <v>70</v>
      </c>
      <c r="F328" s="9" t="s">
        <v>71</v>
      </c>
      <c r="G328" s="21" t="s">
        <v>429</v>
      </c>
      <c r="H328" s="21"/>
      <c r="I328" s="22"/>
      <c r="J328" s="31">
        <v>415.18</v>
      </c>
      <c r="K328" s="32">
        <f t="shared" si="5"/>
        <v>0.6696451612903226</v>
      </c>
    </row>
    <row r="329" spans="2:11" ht="16.5" customHeight="1">
      <c r="B329" s="7"/>
      <c r="C329" s="20"/>
      <c r="D329" s="20"/>
      <c r="E329" s="8" t="s">
        <v>73</v>
      </c>
      <c r="F329" s="9" t="s">
        <v>74</v>
      </c>
      <c r="G329" s="21" t="s">
        <v>184</v>
      </c>
      <c r="H329" s="21"/>
      <c r="I329" s="22"/>
      <c r="J329" s="31">
        <v>23.8</v>
      </c>
      <c r="K329" s="32">
        <f t="shared" si="5"/>
        <v>0.23800000000000002</v>
      </c>
    </row>
    <row r="330" spans="2:11" ht="16.5" customHeight="1">
      <c r="B330" s="7"/>
      <c r="C330" s="20"/>
      <c r="D330" s="20"/>
      <c r="E330" s="8" t="s">
        <v>97</v>
      </c>
      <c r="F330" s="9" t="s">
        <v>98</v>
      </c>
      <c r="G330" s="21" t="s">
        <v>430</v>
      </c>
      <c r="H330" s="21"/>
      <c r="I330" s="22"/>
      <c r="J330" s="31">
        <v>2949.24</v>
      </c>
      <c r="K330" s="32">
        <f t="shared" si="5"/>
        <v>0.6733424657534246</v>
      </c>
    </row>
    <row r="331" spans="2:11" ht="16.5" customHeight="1">
      <c r="B331" s="4"/>
      <c r="C331" s="17" t="s">
        <v>431</v>
      </c>
      <c r="D331" s="17"/>
      <c r="E331" s="5"/>
      <c r="F331" s="6" t="s">
        <v>192</v>
      </c>
      <c r="G331" s="18" t="s">
        <v>432</v>
      </c>
      <c r="H331" s="18"/>
      <c r="I331" s="19"/>
      <c r="J331" s="31">
        <f>J332</f>
        <v>18014</v>
      </c>
      <c r="K331" s="32">
        <f t="shared" si="5"/>
        <v>1</v>
      </c>
    </row>
    <row r="332" spans="2:11" ht="16.5" customHeight="1">
      <c r="B332" s="7"/>
      <c r="C332" s="20"/>
      <c r="D332" s="20"/>
      <c r="E332" s="8" t="s">
        <v>369</v>
      </c>
      <c r="F332" s="9" t="s">
        <v>370</v>
      </c>
      <c r="G332" s="21" t="s">
        <v>432</v>
      </c>
      <c r="H332" s="21"/>
      <c r="I332" s="22"/>
      <c r="J332" s="31">
        <v>18014</v>
      </c>
      <c r="K332" s="32">
        <f t="shared" si="5"/>
        <v>1</v>
      </c>
    </row>
    <row r="333" spans="2:11" ht="16.5" customHeight="1">
      <c r="B333" s="4"/>
      <c r="C333" s="17" t="s">
        <v>433</v>
      </c>
      <c r="D333" s="17"/>
      <c r="E333" s="5"/>
      <c r="F333" s="6" t="s">
        <v>19</v>
      </c>
      <c r="G333" s="18" t="s">
        <v>434</v>
      </c>
      <c r="H333" s="18"/>
      <c r="I333" s="19"/>
      <c r="J333" s="31">
        <f>J334+J335+J336+J337+J338</f>
        <v>51440.51</v>
      </c>
      <c r="K333" s="32">
        <f t="shared" si="5"/>
        <v>0.7691003827522278</v>
      </c>
    </row>
    <row r="334" spans="2:11" ht="49.5" customHeight="1">
      <c r="B334" s="7"/>
      <c r="C334" s="20"/>
      <c r="D334" s="20"/>
      <c r="E334" s="8" t="s">
        <v>435</v>
      </c>
      <c r="F334" s="9" t="s">
        <v>436</v>
      </c>
      <c r="G334" s="21" t="s">
        <v>437</v>
      </c>
      <c r="H334" s="21"/>
      <c r="I334" s="22"/>
      <c r="J334" s="31">
        <v>0</v>
      </c>
      <c r="K334" s="32">
        <f t="shared" si="5"/>
        <v>0</v>
      </c>
    </row>
    <row r="335" spans="2:11" ht="16.5" customHeight="1">
      <c r="B335" s="7"/>
      <c r="C335" s="20"/>
      <c r="D335" s="20"/>
      <c r="E335" s="8" t="s">
        <v>369</v>
      </c>
      <c r="F335" s="9" t="s">
        <v>370</v>
      </c>
      <c r="G335" s="21" t="s">
        <v>438</v>
      </c>
      <c r="H335" s="21"/>
      <c r="I335" s="22"/>
      <c r="J335" s="31">
        <v>46239.07</v>
      </c>
      <c r="K335" s="32">
        <f t="shared" si="5"/>
        <v>0.8256976785714286</v>
      </c>
    </row>
    <row r="336" spans="2:11" ht="16.5" customHeight="1">
      <c r="B336" s="7"/>
      <c r="C336" s="20"/>
      <c r="D336" s="20"/>
      <c r="E336" s="8" t="s">
        <v>97</v>
      </c>
      <c r="F336" s="9" t="s">
        <v>98</v>
      </c>
      <c r="G336" s="21" t="s">
        <v>90</v>
      </c>
      <c r="H336" s="21"/>
      <c r="I336" s="22"/>
      <c r="J336" s="31">
        <v>1890</v>
      </c>
      <c r="K336" s="32">
        <f t="shared" si="5"/>
        <v>0.945</v>
      </c>
    </row>
    <row r="337" spans="2:11" ht="16.5" customHeight="1">
      <c r="B337" s="7"/>
      <c r="C337" s="20"/>
      <c r="D337" s="20"/>
      <c r="E337" s="8" t="s">
        <v>41</v>
      </c>
      <c r="F337" s="9" t="s">
        <v>42</v>
      </c>
      <c r="G337" s="21" t="s">
        <v>439</v>
      </c>
      <c r="H337" s="21"/>
      <c r="I337" s="22"/>
      <c r="J337" s="31">
        <v>3265.72</v>
      </c>
      <c r="K337" s="32">
        <f t="shared" si="5"/>
        <v>0.8373641025641025</v>
      </c>
    </row>
    <row r="338" spans="2:11" ht="51" customHeight="1">
      <c r="B338" s="7"/>
      <c r="C338" s="20"/>
      <c r="D338" s="20"/>
      <c r="E338" s="8" t="s">
        <v>440</v>
      </c>
      <c r="F338" s="9" t="s">
        <v>441</v>
      </c>
      <c r="G338" s="21" t="s">
        <v>344</v>
      </c>
      <c r="H338" s="21"/>
      <c r="I338" s="22"/>
      <c r="J338" s="31">
        <v>45.72</v>
      </c>
      <c r="K338" s="32">
        <f t="shared" si="5"/>
        <v>0.9939130434782608</v>
      </c>
    </row>
    <row r="339" spans="1:11" ht="1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31"/>
      <c r="K339" s="32" t="e">
        <f t="shared" si="5"/>
        <v>#DIV/0!</v>
      </c>
    </row>
    <row r="340" spans="1:11" ht="5.25" customHeight="1" hidden="1">
      <c r="A340" s="12"/>
      <c r="B340" s="12"/>
      <c r="C340" s="12"/>
      <c r="D340" s="12"/>
      <c r="E340" s="12"/>
      <c r="F340" s="12"/>
      <c r="G340" s="12"/>
      <c r="H340" s="16" t="s">
        <v>442</v>
      </c>
      <c r="J340" s="31"/>
      <c r="K340" s="32" t="e">
        <f t="shared" si="5"/>
        <v>#DIV/0!</v>
      </c>
    </row>
    <row r="341" spans="2:11" ht="5.25" customHeight="1" hidden="1">
      <c r="B341" s="16" t="s">
        <v>92</v>
      </c>
      <c r="C341" s="16"/>
      <c r="D341" s="12"/>
      <c r="E341" s="12"/>
      <c r="F341" s="12"/>
      <c r="G341" s="12"/>
      <c r="H341" s="16"/>
      <c r="J341" s="31"/>
      <c r="K341" s="32" t="e">
        <f t="shared" si="5"/>
        <v>#DIV/0!</v>
      </c>
    </row>
    <row r="342" spans="2:11" ht="11.25" customHeight="1" hidden="1">
      <c r="B342" s="16"/>
      <c r="C342" s="16"/>
      <c r="D342" s="12"/>
      <c r="E342" s="12"/>
      <c r="F342" s="12"/>
      <c r="G342" s="12"/>
      <c r="H342" s="12"/>
      <c r="I342" s="12"/>
      <c r="J342" s="31"/>
      <c r="K342" s="32" t="e">
        <f t="shared" si="5"/>
        <v>#DIV/0!</v>
      </c>
    </row>
    <row r="343" spans="1:11" ht="63.75" customHeight="1" hidden="1">
      <c r="A343" s="12"/>
      <c r="B343" s="12"/>
      <c r="C343" s="12"/>
      <c r="D343" s="12"/>
      <c r="E343" s="12"/>
      <c r="F343" s="12"/>
      <c r="G343" s="12"/>
      <c r="H343" s="12"/>
      <c r="I343" s="12"/>
      <c r="J343" s="31"/>
      <c r="K343" s="32" t="e">
        <f t="shared" si="5"/>
        <v>#DIV/0!</v>
      </c>
    </row>
    <row r="344" spans="2:11" ht="16.5" customHeight="1">
      <c r="B344" s="2" t="s">
        <v>443</v>
      </c>
      <c r="C344" s="23"/>
      <c r="D344" s="23"/>
      <c r="E344" s="2"/>
      <c r="F344" s="3" t="s">
        <v>444</v>
      </c>
      <c r="G344" s="24" t="s">
        <v>445</v>
      </c>
      <c r="H344" s="24"/>
      <c r="I344" s="25"/>
      <c r="J344" s="31">
        <f>J345</f>
        <v>99900.10999999999</v>
      </c>
      <c r="K344" s="32">
        <f t="shared" si="5"/>
        <v>0.9637344892217654</v>
      </c>
    </row>
    <row r="345" spans="2:11" ht="16.5" customHeight="1">
      <c r="B345" s="4"/>
      <c r="C345" s="17" t="s">
        <v>446</v>
      </c>
      <c r="D345" s="17"/>
      <c r="E345" s="5"/>
      <c r="F345" s="6" t="s">
        <v>19</v>
      </c>
      <c r="G345" s="18" t="s">
        <v>445</v>
      </c>
      <c r="H345" s="18"/>
      <c r="I345" s="19"/>
      <c r="J345" s="31">
        <f>J346+J347+J348+J349+J350+J351+J352+J353+J354+J355+J356+J357+J358</f>
        <v>99900.10999999999</v>
      </c>
      <c r="K345" s="32">
        <f t="shared" si="5"/>
        <v>0.9637344892217654</v>
      </c>
    </row>
    <row r="346" spans="2:11" ht="16.5" customHeight="1">
      <c r="B346" s="7"/>
      <c r="C346" s="20"/>
      <c r="D346" s="20"/>
      <c r="E346" s="8" t="s">
        <v>447</v>
      </c>
      <c r="F346" s="9" t="s">
        <v>370</v>
      </c>
      <c r="G346" s="21" t="s">
        <v>448</v>
      </c>
      <c r="H346" s="21"/>
      <c r="I346" s="22"/>
      <c r="J346" s="31">
        <v>10489.51</v>
      </c>
      <c r="K346" s="32">
        <f t="shared" si="5"/>
        <v>0.9637346877087309</v>
      </c>
    </row>
    <row r="347" spans="2:11" ht="16.5" customHeight="1">
      <c r="B347" s="7"/>
      <c r="C347" s="20"/>
      <c r="D347" s="20"/>
      <c r="E347" s="8" t="s">
        <v>309</v>
      </c>
      <c r="F347" s="9" t="s">
        <v>71</v>
      </c>
      <c r="G347" s="21" t="s">
        <v>449</v>
      </c>
      <c r="H347" s="21"/>
      <c r="I347" s="22"/>
      <c r="J347" s="31">
        <v>1799.43</v>
      </c>
      <c r="K347" s="32">
        <f t="shared" si="5"/>
        <v>0.9999888854927895</v>
      </c>
    </row>
    <row r="348" spans="2:11" ht="16.5" customHeight="1">
      <c r="B348" s="7"/>
      <c r="C348" s="20"/>
      <c r="D348" s="20"/>
      <c r="E348" s="8" t="s">
        <v>311</v>
      </c>
      <c r="F348" s="9" t="s">
        <v>71</v>
      </c>
      <c r="G348" s="21" t="s">
        <v>450</v>
      </c>
      <c r="H348" s="21"/>
      <c r="I348" s="22"/>
      <c r="J348" s="31">
        <v>95.26</v>
      </c>
      <c r="K348" s="32">
        <f t="shared" si="5"/>
        <v>1</v>
      </c>
    </row>
    <row r="349" spans="2:11" ht="16.5" customHeight="1">
      <c r="B349" s="7"/>
      <c r="C349" s="20"/>
      <c r="D349" s="20"/>
      <c r="E349" s="8" t="s">
        <v>313</v>
      </c>
      <c r="F349" s="9" t="s">
        <v>74</v>
      </c>
      <c r="G349" s="21" t="s">
        <v>451</v>
      </c>
      <c r="H349" s="21"/>
      <c r="I349" s="22"/>
      <c r="J349" s="31">
        <v>276.75</v>
      </c>
      <c r="K349" s="32">
        <f t="shared" si="5"/>
        <v>1</v>
      </c>
    </row>
    <row r="350" spans="2:11" ht="16.5" customHeight="1">
      <c r="B350" s="7"/>
      <c r="C350" s="20"/>
      <c r="D350" s="20"/>
      <c r="E350" s="8" t="s">
        <v>315</v>
      </c>
      <c r="F350" s="9" t="s">
        <v>74</v>
      </c>
      <c r="G350" s="21" t="s">
        <v>452</v>
      </c>
      <c r="H350" s="21"/>
      <c r="I350" s="22"/>
      <c r="J350" s="31">
        <v>14.65</v>
      </c>
      <c r="K350" s="32">
        <f t="shared" si="5"/>
        <v>1</v>
      </c>
    </row>
    <row r="351" spans="2:11" ht="16.5" customHeight="1">
      <c r="B351" s="7"/>
      <c r="C351" s="20"/>
      <c r="D351" s="20"/>
      <c r="E351" s="8" t="s">
        <v>317</v>
      </c>
      <c r="F351" s="9" t="s">
        <v>98</v>
      </c>
      <c r="G351" s="21" t="s">
        <v>453</v>
      </c>
      <c r="H351" s="21"/>
      <c r="I351" s="22"/>
      <c r="J351" s="31">
        <v>18133.87</v>
      </c>
      <c r="K351" s="32">
        <f t="shared" si="5"/>
        <v>1</v>
      </c>
    </row>
    <row r="352" spans="2:11" ht="16.5" customHeight="1">
      <c r="B352" s="7"/>
      <c r="C352" s="20"/>
      <c r="D352" s="20"/>
      <c r="E352" s="8" t="s">
        <v>319</v>
      </c>
      <c r="F352" s="9" t="s">
        <v>98</v>
      </c>
      <c r="G352" s="21" t="s">
        <v>454</v>
      </c>
      <c r="H352" s="21"/>
      <c r="I352" s="22"/>
      <c r="J352" s="31">
        <v>960.03</v>
      </c>
      <c r="K352" s="32">
        <f t="shared" si="5"/>
        <v>1.0000104164496573</v>
      </c>
    </row>
    <row r="353" spans="2:11" ht="16.5" customHeight="1">
      <c r="B353" s="7"/>
      <c r="C353" s="20"/>
      <c r="D353" s="20"/>
      <c r="E353" s="8" t="s">
        <v>321</v>
      </c>
      <c r="F353" s="9" t="s">
        <v>42</v>
      </c>
      <c r="G353" s="21" t="s">
        <v>455</v>
      </c>
      <c r="H353" s="21"/>
      <c r="I353" s="22"/>
      <c r="J353" s="31">
        <v>7643.48</v>
      </c>
      <c r="K353" s="32">
        <f t="shared" si="5"/>
        <v>0.9963644042719879</v>
      </c>
    </row>
    <row r="354" spans="2:11" ht="16.5" customHeight="1">
      <c r="B354" s="7"/>
      <c r="C354" s="20"/>
      <c r="D354" s="20"/>
      <c r="E354" s="8" t="s">
        <v>323</v>
      </c>
      <c r="F354" s="9" t="s">
        <v>42</v>
      </c>
      <c r="G354" s="21" t="s">
        <v>456</v>
      </c>
      <c r="H354" s="21"/>
      <c r="I354" s="22"/>
      <c r="J354" s="31">
        <v>404.66</v>
      </c>
      <c r="K354" s="32">
        <f t="shared" si="5"/>
        <v>0.9899454460943808</v>
      </c>
    </row>
    <row r="355" spans="2:11" ht="16.5" customHeight="1">
      <c r="B355" s="7"/>
      <c r="C355" s="20"/>
      <c r="D355" s="20"/>
      <c r="E355" s="8" t="s">
        <v>333</v>
      </c>
      <c r="F355" s="9" t="s">
        <v>25</v>
      </c>
      <c r="G355" s="21" t="s">
        <v>457</v>
      </c>
      <c r="H355" s="21"/>
      <c r="I355" s="22"/>
      <c r="J355" s="31">
        <v>54397.63</v>
      </c>
      <c r="K355" s="32">
        <f t="shared" si="5"/>
        <v>0.9470853918249041</v>
      </c>
    </row>
    <row r="356" spans="2:11" ht="16.5" customHeight="1">
      <c r="B356" s="7"/>
      <c r="C356" s="20"/>
      <c r="D356" s="20"/>
      <c r="E356" s="8" t="s">
        <v>335</v>
      </c>
      <c r="F356" s="9" t="s">
        <v>25</v>
      </c>
      <c r="G356" s="21" t="s">
        <v>458</v>
      </c>
      <c r="H356" s="21"/>
      <c r="I356" s="22"/>
      <c r="J356" s="31">
        <v>2879.89</v>
      </c>
      <c r="K356" s="32">
        <f t="shared" si="5"/>
        <v>0.9479184495674957</v>
      </c>
    </row>
    <row r="357" spans="2:11" ht="16.5" customHeight="1">
      <c r="B357" s="7"/>
      <c r="C357" s="20"/>
      <c r="D357" s="20"/>
      <c r="E357" s="8" t="s">
        <v>341</v>
      </c>
      <c r="F357" s="9" t="s">
        <v>84</v>
      </c>
      <c r="G357" s="21" t="s">
        <v>459</v>
      </c>
      <c r="H357" s="21"/>
      <c r="I357" s="22"/>
      <c r="J357" s="31">
        <v>2663.91</v>
      </c>
      <c r="K357" s="32">
        <f t="shared" si="5"/>
        <v>0.9540609846070096</v>
      </c>
    </row>
    <row r="358" spans="2:11" ht="16.5" customHeight="1">
      <c r="B358" s="7"/>
      <c r="C358" s="20"/>
      <c r="D358" s="20"/>
      <c r="E358" s="8" t="s">
        <v>343</v>
      </c>
      <c r="F358" s="9" t="s">
        <v>84</v>
      </c>
      <c r="G358" s="21" t="s">
        <v>460</v>
      </c>
      <c r="H358" s="21"/>
      <c r="I358" s="22"/>
      <c r="J358" s="31">
        <v>141.04</v>
      </c>
      <c r="K358" s="32">
        <f t="shared" si="5"/>
        <v>0.9541334054931674</v>
      </c>
    </row>
    <row r="359" spans="2:11" ht="16.5" customHeight="1">
      <c r="B359" s="2" t="s">
        <v>461</v>
      </c>
      <c r="C359" s="23"/>
      <c r="D359" s="23"/>
      <c r="E359" s="2"/>
      <c r="F359" s="3" t="s">
        <v>462</v>
      </c>
      <c r="G359" s="24" t="s">
        <v>463</v>
      </c>
      <c r="H359" s="24"/>
      <c r="I359" s="25"/>
      <c r="J359" s="31">
        <f>J360</f>
        <v>28013.510000000002</v>
      </c>
      <c r="K359" s="32">
        <f t="shared" si="5"/>
        <v>0.6266023217840607</v>
      </c>
    </row>
    <row r="360" spans="2:11" ht="16.5" customHeight="1">
      <c r="B360" s="4"/>
      <c r="C360" s="17" t="s">
        <v>464</v>
      </c>
      <c r="D360" s="17"/>
      <c r="E360" s="5"/>
      <c r="F360" s="6" t="s">
        <v>465</v>
      </c>
      <c r="G360" s="18" t="s">
        <v>463</v>
      </c>
      <c r="H360" s="18"/>
      <c r="I360" s="19"/>
      <c r="J360" s="31">
        <f>J361+J362</f>
        <v>28013.510000000002</v>
      </c>
      <c r="K360" s="32">
        <f t="shared" si="5"/>
        <v>0.6266023217840607</v>
      </c>
    </row>
    <row r="361" spans="2:11" ht="16.5" customHeight="1">
      <c r="B361" s="7"/>
      <c r="C361" s="20"/>
      <c r="D361" s="20"/>
      <c r="E361" s="8" t="s">
        <v>466</v>
      </c>
      <c r="F361" s="9" t="s">
        <v>467</v>
      </c>
      <c r="G361" s="21" t="s">
        <v>468</v>
      </c>
      <c r="H361" s="21"/>
      <c r="I361" s="22"/>
      <c r="J361" s="31">
        <v>13613.51</v>
      </c>
      <c r="K361" s="32">
        <f t="shared" si="5"/>
        <v>0.4770476924694257</v>
      </c>
    </row>
    <row r="362" spans="2:11" ht="16.5" customHeight="1">
      <c r="B362" s="7"/>
      <c r="C362" s="20"/>
      <c r="D362" s="20"/>
      <c r="E362" s="8" t="s">
        <v>469</v>
      </c>
      <c r="F362" s="9" t="s">
        <v>470</v>
      </c>
      <c r="G362" s="21" t="s">
        <v>471</v>
      </c>
      <c r="H362" s="21"/>
      <c r="I362" s="22"/>
      <c r="J362" s="31">
        <v>14400</v>
      </c>
      <c r="K362" s="32">
        <f t="shared" si="5"/>
        <v>0.8905380333951762</v>
      </c>
    </row>
    <row r="363" spans="2:11" ht="16.5" customHeight="1">
      <c r="B363" s="2" t="s">
        <v>472</v>
      </c>
      <c r="C363" s="23"/>
      <c r="D363" s="23"/>
      <c r="E363" s="2"/>
      <c r="F363" s="3" t="s">
        <v>473</v>
      </c>
      <c r="G363" s="24" t="s">
        <v>474</v>
      </c>
      <c r="H363" s="24"/>
      <c r="I363" s="25"/>
      <c r="J363" s="31">
        <f>J364+J366+J370+J372+J374</f>
        <v>347383.61</v>
      </c>
      <c r="K363" s="32">
        <f t="shared" si="5"/>
        <v>0.9383927442664577</v>
      </c>
    </row>
    <row r="364" spans="2:11" ht="16.5" customHeight="1">
      <c r="B364" s="4"/>
      <c r="C364" s="17" t="s">
        <v>475</v>
      </c>
      <c r="D364" s="17"/>
      <c r="E364" s="5"/>
      <c r="F364" s="6" t="s">
        <v>476</v>
      </c>
      <c r="G364" s="18" t="s">
        <v>477</v>
      </c>
      <c r="H364" s="18"/>
      <c r="I364" s="19"/>
      <c r="J364" s="31">
        <f>J365</f>
        <v>41021.5</v>
      </c>
      <c r="K364" s="32">
        <f t="shared" si="5"/>
        <v>0.9177069351230425</v>
      </c>
    </row>
    <row r="365" spans="2:11" ht="16.5" customHeight="1">
      <c r="B365" s="7"/>
      <c r="C365" s="20"/>
      <c r="D365" s="20"/>
      <c r="E365" s="8" t="s">
        <v>24</v>
      </c>
      <c r="F365" s="9" t="s">
        <v>25</v>
      </c>
      <c r="G365" s="21" t="s">
        <v>477</v>
      </c>
      <c r="H365" s="21"/>
      <c r="I365" s="22"/>
      <c r="J365" s="31">
        <v>41021.5</v>
      </c>
      <c r="K365" s="32">
        <f t="shared" si="5"/>
        <v>0.9177069351230425</v>
      </c>
    </row>
    <row r="366" spans="2:11" ht="16.5" customHeight="1">
      <c r="B366" s="4"/>
      <c r="C366" s="17" t="s">
        <v>478</v>
      </c>
      <c r="D366" s="17"/>
      <c r="E366" s="5"/>
      <c r="F366" s="6" t="s">
        <v>479</v>
      </c>
      <c r="G366" s="18" t="s">
        <v>480</v>
      </c>
      <c r="H366" s="18"/>
      <c r="I366" s="19"/>
      <c r="J366" s="31">
        <f>J367+J368+J369</f>
        <v>264014.24</v>
      </c>
      <c r="K366" s="32">
        <f t="shared" si="5"/>
        <v>0.9335722772277227</v>
      </c>
    </row>
    <row r="367" spans="2:11" ht="16.5" customHeight="1">
      <c r="B367" s="7"/>
      <c r="C367" s="20"/>
      <c r="D367" s="20"/>
      <c r="E367" s="8" t="s">
        <v>100</v>
      </c>
      <c r="F367" s="9" t="s">
        <v>101</v>
      </c>
      <c r="G367" s="21" t="s">
        <v>481</v>
      </c>
      <c r="H367" s="21"/>
      <c r="I367" s="22"/>
      <c r="J367" s="31">
        <v>137249.34</v>
      </c>
      <c r="K367" s="32">
        <f t="shared" si="5"/>
        <v>0.9336689795918367</v>
      </c>
    </row>
    <row r="368" spans="2:11" ht="16.5" customHeight="1">
      <c r="B368" s="7"/>
      <c r="C368" s="20"/>
      <c r="D368" s="20"/>
      <c r="E368" s="8" t="s">
        <v>24</v>
      </c>
      <c r="F368" s="9" t="s">
        <v>25</v>
      </c>
      <c r="G368" s="21" t="s">
        <v>205</v>
      </c>
      <c r="H368" s="21"/>
      <c r="I368" s="22"/>
      <c r="J368" s="31">
        <v>25964.9</v>
      </c>
      <c r="K368" s="32">
        <f t="shared" si="5"/>
        <v>0.7418542857142858</v>
      </c>
    </row>
    <row r="369" spans="2:11" ht="16.5" customHeight="1">
      <c r="B369" s="7"/>
      <c r="C369" s="20"/>
      <c r="D369" s="20"/>
      <c r="E369" s="8" t="s">
        <v>11</v>
      </c>
      <c r="F369" s="9" t="s">
        <v>12</v>
      </c>
      <c r="G369" s="21" t="s">
        <v>482</v>
      </c>
      <c r="H369" s="21"/>
      <c r="I369" s="22"/>
      <c r="J369" s="31">
        <v>100800</v>
      </c>
      <c r="K369" s="32">
        <f t="shared" si="5"/>
        <v>1</v>
      </c>
    </row>
    <row r="370" spans="2:11" ht="16.5" customHeight="1">
      <c r="B370" s="4"/>
      <c r="C370" s="17" t="s">
        <v>483</v>
      </c>
      <c r="D370" s="17"/>
      <c r="E370" s="5"/>
      <c r="F370" s="6" t="s">
        <v>484</v>
      </c>
      <c r="G370" s="18" t="s">
        <v>485</v>
      </c>
      <c r="H370" s="18"/>
      <c r="I370" s="19"/>
      <c r="J370" s="31">
        <f>J371</f>
        <v>31390</v>
      </c>
      <c r="K370" s="32">
        <f t="shared" si="5"/>
        <v>1</v>
      </c>
    </row>
    <row r="371" spans="2:11" ht="16.5" customHeight="1">
      <c r="B371" s="7"/>
      <c r="C371" s="20"/>
      <c r="D371" s="20"/>
      <c r="E371" s="8" t="s">
        <v>486</v>
      </c>
      <c r="F371" s="9" t="s">
        <v>487</v>
      </c>
      <c r="G371" s="21" t="s">
        <v>485</v>
      </c>
      <c r="H371" s="21"/>
      <c r="I371" s="22"/>
      <c r="J371" s="31">
        <v>31390</v>
      </c>
      <c r="K371" s="32">
        <f t="shared" si="5"/>
        <v>1</v>
      </c>
    </row>
    <row r="372" spans="2:11" ht="27" customHeight="1">
      <c r="B372" s="4"/>
      <c r="C372" s="17" t="s">
        <v>488</v>
      </c>
      <c r="D372" s="17"/>
      <c r="E372" s="5"/>
      <c r="F372" s="6" t="s">
        <v>489</v>
      </c>
      <c r="G372" s="18" t="s">
        <v>490</v>
      </c>
      <c r="H372" s="18"/>
      <c r="I372" s="19"/>
      <c r="J372" s="31">
        <f>J373</f>
        <v>3227.36</v>
      </c>
      <c r="K372" s="32">
        <f t="shared" si="5"/>
        <v>0.9779878787878789</v>
      </c>
    </row>
    <row r="373" spans="2:11" ht="16.5" customHeight="1">
      <c r="B373" s="7"/>
      <c r="C373" s="20"/>
      <c r="D373" s="20"/>
      <c r="E373" s="8" t="s">
        <v>24</v>
      </c>
      <c r="F373" s="9" t="s">
        <v>25</v>
      </c>
      <c r="G373" s="21" t="s">
        <v>490</v>
      </c>
      <c r="H373" s="21"/>
      <c r="I373" s="22"/>
      <c r="J373" s="31">
        <v>3227.36</v>
      </c>
      <c r="K373" s="32">
        <f t="shared" si="5"/>
        <v>0.9779878787878789</v>
      </c>
    </row>
    <row r="374" spans="2:11" ht="16.5" customHeight="1">
      <c r="B374" s="4"/>
      <c r="C374" s="17" t="s">
        <v>491</v>
      </c>
      <c r="D374" s="17"/>
      <c r="E374" s="5"/>
      <c r="F374" s="6" t="s">
        <v>19</v>
      </c>
      <c r="G374" s="18" t="s">
        <v>371</v>
      </c>
      <c r="H374" s="18"/>
      <c r="I374" s="19"/>
      <c r="J374" s="31">
        <f>J375+J376</f>
        <v>7730.51</v>
      </c>
      <c r="K374" s="32">
        <f t="shared" si="5"/>
        <v>0.9663137500000001</v>
      </c>
    </row>
    <row r="375" spans="2:11" ht="16.5" customHeight="1">
      <c r="B375" s="7"/>
      <c r="C375" s="20"/>
      <c r="D375" s="20"/>
      <c r="E375" s="8" t="s">
        <v>24</v>
      </c>
      <c r="F375" s="9" t="s">
        <v>25</v>
      </c>
      <c r="G375" s="21" t="s">
        <v>82</v>
      </c>
      <c r="H375" s="21"/>
      <c r="I375" s="22"/>
      <c r="J375" s="31">
        <v>6839.81</v>
      </c>
      <c r="K375" s="32">
        <f t="shared" si="5"/>
        <v>0.9771157142857143</v>
      </c>
    </row>
    <row r="376" spans="2:11" ht="16.5" customHeight="1">
      <c r="B376" s="7"/>
      <c r="C376" s="20"/>
      <c r="D376" s="20"/>
      <c r="E376" s="8" t="s">
        <v>27</v>
      </c>
      <c r="F376" s="9" t="s">
        <v>28</v>
      </c>
      <c r="G376" s="21" t="s">
        <v>140</v>
      </c>
      <c r="H376" s="21"/>
      <c r="I376" s="22"/>
      <c r="J376" s="31">
        <v>890.7</v>
      </c>
      <c r="K376" s="32">
        <f t="shared" si="5"/>
        <v>0.8907</v>
      </c>
    </row>
    <row r="377" spans="2:11" ht="16.5" customHeight="1">
      <c r="B377" s="2" t="s">
        <v>492</v>
      </c>
      <c r="C377" s="23"/>
      <c r="D377" s="23"/>
      <c r="E377" s="2"/>
      <c r="F377" s="3" t="s">
        <v>493</v>
      </c>
      <c r="G377" s="24" t="s">
        <v>494</v>
      </c>
      <c r="H377" s="24"/>
      <c r="I377" s="25"/>
      <c r="J377" s="31">
        <f>J378</f>
        <v>95648.16</v>
      </c>
      <c r="K377" s="32">
        <f t="shared" si="5"/>
        <v>0.9905772696203319</v>
      </c>
    </row>
    <row r="378" spans="2:11" ht="16.5" customHeight="1">
      <c r="B378" s="4"/>
      <c r="C378" s="17" t="s">
        <v>495</v>
      </c>
      <c r="D378" s="17"/>
      <c r="E378" s="5"/>
      <c r="F378" s="6" t="s">
        <v>496</v>
      </c>
      <c r="G378" s="18" t="s">
        <v>494</v>
      </c>
      <c r="H378" s="18"/>
      <c r="I378" s="19"/>
      <c r="J378" s="31">
        <f>J379</f>
        <v>95648.16</v>
      </c>
      <c r="K378" s="32">
        <f t="shared" si="5"/>
        <v>0.9905772696203319</v>
      </c>
    </row>
    <row r="379" spans="2:11" ht="16.5" customHeight="1">
      <c r="B379" s="7"/>
      <c r="C379" s="20"/>
      <c r="D379" s="20"/>
      <c r="E379" s="8" t="s">
        <v>497</v>
      </c>
      <c r="F379" s="9" t="s">
        <v>498</v>
      </c>
      <c r="G379" s="21" t="s">
        <v>494</v>
      </c>
      <c r="H379" s="21"/>
      <c r="I379" s="22"/>
      <c r="J379" s="31">
        <v>95648.16</v>
      </c>
      <c r="K379" s="32">
        <f t="shared" si="5"/>
        <v>0.9905772696203319</v>
      </c>
    </row>
    <row r="380" spans="2:11" ht="16.5" customHeight="1">
      <c r="B380" s="2" t="s">
        <v>499</v>
      </c>
      <c r="C380" s="23"/>
      <c r="D380" s="23"/>
      <c r="E380" s="2"/>
      <c r="F380" s="3" t="s">
        <v>500</v>
      </c>
      <c r="G380" s="24" t="s">
        <v>501</v>
      </c>
      <c r="H380" s="24"/>
      <c r="I380" s="25"/>
      <c r="J380" s="31">
        <f>J381</f>
        <v>23015.84</v>
      </c>
      <c r="K380" s="32">
        <f t="shared" si="5"/>
        <v>0.11978682210887895</v>
      </c>
    </row>
    <row r="381" spans="2:11" ht="16.5" customHeight="1">
      <c r="B381" s="4"/>
      <c r="C381" s="17" t="s">
        <v>502</v>
      </c>
      <c r="D381" s="17"/>
      <c r="E381" s="5"/>
      <c r="F381" s="6" t="s">
        <v>19</v>
      </c>
      <c r="G381" s="18" t="s">
        <v>501</v>
      </c>
      <c r="H381" s="18"/>
      <c r="I381" s="19"/>
      <c r="J381" s="31">
        <f>J382+J383</f>
        <v>23015.84</v>
      </c>
      <c r="K381" s="32">
        <f t="shared" si="5"/>
        <v>0.11978682210887895</v>
      </c>
    </row>
    <row r="382" spans="2:11" ht="27" customHeight="1">
      <c r="B382" s="7"/>
      <c r="C382" s="20"/>
      <c r="D382" s="20"/>
      <c r="E382" s="8" t="s">
        <v>503</v>
      </c>
      <c r="F382" s="9" t="s">
        <v>504</v>
      </c>
      <c r="G382" s="21" t="s">
        <v>183</v>
      </c>
      <c r="H382" s="21"/>
      <c r="I382" s="22"/>
      <c r="J382" s="31">
        <v>19915.84</v>
      </c>
      <c r="K382" s="32">
        <f t="shared" si="5"/>
        <v>0.995792</v>
      </c>
    </row>
    <row r="383" spans="2:11" ht="15" customHeight="1">
      <c r="B383" s="7"/>
      <c r="C383" s="20"/>
      <c r="D383" s="20"/>
      <c r="E383" s="8" t="s">
        <v>11</v>
      </c>
      <c r="F383" s="9" t="s">
        <v>12</v>
      </c>
      <c r="G383" s="21" t="s">
        <v>505</v>
      </c>
      <c r="H383" s="21"/>
      <c r="I383" s="22"/>
      <c r="J383" s="31">
        <v>3100</v>
      </c>
      <c r="K383" s="32">
        <f t="shared" si="5"/>
        <v>0.01800859765307308</v>
      </c>
    </row>
    <row r="384" spans="2:11" ht="1.5" customHeight="1">
      <c r="B384" s="11"/>
      <c r="C384" s="11"/>
      <c r="D384" s="11"/>
      <c r="E384" s="11"/>
      <c r="F384" s="12"/>
      <c r="G384" s="12"/>
      <c r="H384" s="12"/>
      <c r="I384" s="12"/>
      <c r="J384" s="31"/>
      <c r="K384" s="32" t="e">
        <f t="shared" si="5"/>
        <v>#DIV/0!</v>
      </c>
    </row>
    <row r="385" spans="2:11" ht="16.5" customHeight="1">
      <c r="B385" s="13" t="s">
        <v>506</v>
      </c>
      <c r="C385" s="13"/>
      <c r="D385" s="13"/>
      <c r="E385" s="13"/>
      <c r="F385" s="13"/>
      <c r="G385" s="14" t="s">
        <v>507</v>
      </c>
      <c r="H385" s="14"/>
      <c r="I385" s="15"/>
      <c r="J385" s="31">
        <f>J380+J377+J363+J359+J344+J273+J261+J135+J132+J129+J120+J99+J75+J27+J23+J13+J4</f>
        <v>13201365.72</v>
      </c>
      <c r="K385" s="32">
        <f t="shared" si="5"/>
        <v>0.9011449319989111</v>
      </c>
    </row>
    <row r="386" spans="1:9" ht="13.5" customHeight="1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8" ht="5.25" customHeight="1">
      <c r="A387" s="12"/>
      <c r="B387" s="12"/>
      <c r="C387" s="12"/>
      <c r="D387" s="12"/>
      <c r="E387" s="12"/>
      <c r="F387" s="12"/>
      <c r="G387" s="12"/>
      <c r="H387" s="16"/>
    </row>
    <row r="388" spans="2:8" ht="5.25" customHeight="1">
      <c r="B388" s="16"/>
      <c r="C388" s="16"/>
      <c r="D388" s="12"/>
      <c r="E388" s="12"/>
      <c r="F388" s="12"/>
      <c r="G388" s="12"/>
      <c r="H388" s="16"/>
    </row>
    <row r="389" spans="2:9" ht="11.25" customHeight="1">
      <c r="B389" s="16"/>
      <c r="C389" s="16"/>
      <c r="D389" s="12"/>
      <c r="E389" s="12"/>
      <c r="F389" s="12"/>
      <c r="G389" s="12"/>
      <c r="H389" s="12"/>
      <c r="I389" s="12"/>
    </row>
  </sheetData>
  <sheetProtection/>
  <mergeCells count="752">
    <mergeCell ref="A1:I1"/>
    <mergeCell ref="B2:I2"/>
    <mergeCell ref="C3:D3"/>
    <mergeCell ref="G3:I3"/>
    <mergeCell ref="C4:D4"/>
    <mergeCell ref="G4:I4"/>
    <mergeCell ref="C5:D5"/>
    <mergeCell ref="G5:I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C15:D15"/>
    <mergeCell ref="G15:I15"/>
    <mergeCell ref="C16:D16"/>
    <mergeCell ref="G16:I16"/>
    <mergeCell ref="C17:D17"/>
    <mergeCell ref="G17:I17"/>
    <mergeCell ref="C18:D18"/>
    <mergeCell ref="G18:I18"/>
    <mergeCell ref="C19:D19"/>
    <mergeCell ref="G19:I19"/>
    <mergeCell ref="C20:D20"/>
    <mergeCell ref="G20:I20"/>
    <mergeCell ref="C21:D21"/>
    <mergeCell ref="G21:I21"/>
    <mergeCell ref="C22:D22"/>
    <mergeCell ref="G22:I22"/>
    <mergeCell ref="C23:D23"/>
    <mergeCell ref="G23:I23"/>
    <mergeCell ref="C24:D24"/>
    <mergeCell ref="G24:I24"/>
    <mergeCell ref="C25:D25"/>
    <mergeCell ref="G25:I25"/>
    <mergeCell ref="C26:D26"/>
    <mergeCell ref="G26:I26"/>
    <mergeCell ref="C27:D27"/>
    <mergeCell ref="G27:I27"/>
    <mergeCell ref="C28:D28"/>
    <mergeCell ref="G28:I28"/>
    <mergeCell ref="C29:D29"/>
    <mergeCell ref="G29:I29"/>
    <mergeCell ref="C30:D30"/>
    <mergeCell ref="G30:I30"/>
    <mergeCell ref="C31:D31"/>
    <mergeCell ref="G31:I31"/>
    <mergeCell ref="C32:D32"/>
    <mergeCell ref="G32:I32"/>
    <mergeCell ref="C33:D33"/>
    <mergeCell ref="G33:I33"/>
    <mergeCell ref="C34:D34"/>
    <mergeCell ref="G34:I34"/>
    <mergeCell ref="C35:D35"/>
    <mergeCell ref="G35:I35"/>
    <mergeCell ref="C36:D36"/>
    <mergeCell ref="G36:I36"/>
    <mergeCell ref="C37:D37"/>
    <mergeCell ref="G37:I37"/>
    <mergeCell ref="A38:I38"/>
    <mergeCell ref="A39:G39"/>
    <mergeCell ref="H39:H40"/>
    <mergeCell ref="B40:C41"/>
    <mergeCell ref="D40:G40"/>
    <mergeCell ref="D41:I41"/>
    <mergeCell ref="A42:I42"/>
    <mergeCell ref="C43:D43"/>
    <mergeCell ref="G43:I43"/>
    <mergeCell ref="C44:D44"/>
    <mergeCell ref="G44:I44"/>
    <mergeCell ref="C45:D45"/>
    <mergeCell ref="G45:I45"/>
    <mergeCell ref="C46:D46"/>
    <mergeCell ref="G46:I46"/>
    <mergeCell ref="C47:D47"/>
    <mergeCell ref="G47:I47"/>
    <mergeCell ref="C48:D48"/>
    <mergeCell ref="G48:I48"/>
    <mergeCell ref="C49:D49"/>
    <mergeCell ref="G49:I49"/>
    <mergeCell ref="C50:D50"/>
    <mergeCell ref="G50:I50"/>
    <mergeCell ref="C51:D51"/>
    <mergeCell ref="G51:I51"/>
    <mergeCell ref="C52:D52"/>
    <mergeCell ref="G52:I52"/>
    <mergeCell ref="C53:D53"/>
    <mergeCell ref="G53:I53"/>
    <mergeCell ref="C54:D54"/>
    <mergeCell ref="G54:I54"/>
    <mergeCell ref="C55:D55"/>
    <mergeCell ref="G55:I55"/>
    <mergeCell ref="C56:D56"/>
    <mergeCell ref="G56:I56"/>
    <mergeCell ref="C57:D57"/>
    <mergeCell ref="G57:I57"/>
    <mergeCell ref="C58:D58"/>
    <mergeCell ref="G58:I58"/>
    <mergeCell ref="C59:D59"/>
    <mergeCell ref="G59:I59"/>
    <mergeCell ref="C60:D60"/>
    <mergeCell ref="G60:I60"/>
    <mergeCell ref="C61:D61"/>
    <mergeCell ref="G61:I61"/>
    <mergeCell ref="C62:D62"/>
    <mergeCell ref="G62:I62"/>
    <mergeCell ref="C63:D63"/>
    <mergeCell ref="G63:I63"/>
    <mergeCell ref="C64:D64"/>
    <mergeCell ref="G64:I64"/>
    <mergeCell ref="C65:D65"/>
    <mergeCell ref="G65:I65"/>
    <mergeCell ref="C66:D66"/>
    <mergeCell ref="G66:I66"/>
    <mergeCell ref="C67:D67"/>
    <mergeCell ref="G67:I67"/>
    <mergeCell ref="C68:D68"/>
    <mergeCell ref="G68:I68"/>
    <mergeCell ref="C69:D69"/>
    <mergeCell ref="G69:I69"/>
    <mergeCell ref="C70:D70"/>
    <mergeCell ref="G70:I70"/>
    <mergeCell ref="C71:D71"/>
    <mergeCell ref="G71:I71"/>
    <mergeCell ref="C72:D72"/>
    <mergeCell ref="G72:I72"/>
    <mergeCell ref="C73:D73"/>
    <mergeCell ref="G73:I73"/>
    <mergeCell ref="C74:D74"/>
    <mergeCell ref="G74:I74"/>
    <mergeCell ref="C75:D75"/>
    <mergeCell ref="G75:I75"/>
    <mergeCell ref="C76:D76"/>
    <mergeCell ref="G76:I76"/>
    <mergeCell ref="C77:D77"/>
    <mergeCell ref="G77:I77"/>
    <mergeCell ref="C78:D78"/>
    <mergeCell ref="G78:I78"/>
    <mergeCell ref="A79:I79"/>
    <mergeCell ref="A80:G80"/>
    <mergeCell ref="H80:H81"/>
    <mergeCell ref="B81:C82"/>
    <mergeCell ref="D81:G81"/>
    <mergeCell ref="D82:I82"/>
    <mergeCell ref="A83:I83"/>
    <mergeCell ref="C84:D84"/>
    <mergeCell ref="G84:I84"/>
    <mergeCell ref="C85:D85"/>
    <mergeCell ref="G85:I85"/>
    <mergeCell ref="C86:D86"/>
    <mergeCell ref="G86:I86"/>
    <mergeCell ref="C87:D87"/>
    <mergeCell ref="G87:I87"/>
    <mergeCell ref="C88:D88"/>
    <mergeCell ref="G88:I88"/>
    <mergeCell ref="C89:D89"/>
    <mergeCell ref="G89:I89"/>
    <mergeCell ref="C90:D90"/>
    <mergeCell ref="G90:I90"/>
    <mergeCell ref="C91:D91"/>
    <mergeCell ref="G91:I91"/>
    <mergeCell ref="C92:D92"/>
    <mergeCell ref="G92:I92"/>
    <mergeCell ref="C93:D93"/>
    <mergeCell ref="G93:I93"/>
    <mergeCell ref="C94:D94"/>
    <mergeCell ref="G94:I94"/>
    <mergeCell ref="C95:D95"/>
    <mergeCell ref="G95:I95"/>
    <mergeCell ref="C96:D96"/>
    <mergeCell ref="G96:I96"/>
    <mergeCell ref="C97:D97"/>
    <mergeCell ref="G97:I97"/>
    <mergeCell ref="C98:D98"/>
    <mergeCell ref="G98:I98"/>
    <mergeCell ref="C99:D99"/>
    <mergeCell ref="G99:I99"/>
    <mergeCell ref="C100:D100"/>
    <mergeCell ref="G100:I100"/>
    <mergeCell ref="C101:D101"/>
    <mergeCell ref="G101:I101"/>
    <mergeCell ref="C102:D102"/>
    <mergeCell ref="G102:I102"/>
    <mergeCell ref="C103:D103"/>
    <mergeCell ref="G103:I103"/>
    <mergeCell ref="C104:D104"/>
    <mergeCell ref="G104:I104"/>
    <mergeCell ref="C105:D105"/>
    <mergeCell ref="G105:I105"/>
    <mergeCell ref="C106:D106"/>
    <mergeCell ref="G106:I106"/>
    <mergeCell ref="C107:D107"/>
    <mergeCell ref="G107:I107"/>
    <mergeCell ref="C108:D108"/>
    <mergeCell ref="G108:I108"/>
    <mergeCell ref="C109:D109"/>
    <mergeCell ref="G109:I109"/>
    <mergeCell ref="C110:D110"/>
    <mergeCell ref="G110:I110"/>
    <mergeCell ref="C111:D111"/>
    <mergeCell ref="G111:I111"/>
    <mergeCell ref="C112:D112"/>
    <mergeCell ref="G112:I112"/>
    <mergeCell ref="C113:D113"/>
    <mergeCell ref="G113:I113"/>
    <mergeCell ref="C114:D114"/>
    <mergeCell ref="G114:I114"/>
    <mergeCell ref="C115:D115"/>
    <mergeCell ref="G115:I115"/>
    <mergeCell ref="C116:D116"/>
    <mergeCell ref="G116:I116"/>
    <mergeCell ref="C117:D117"/>
    <mergeCell ref="G117:I117"/>
    <mergeCell ref="C118:D118"/>
    <mergeCell ref="G118:I118"/>
    <mergeCell ref="C119:D119"/>
    <mergeCell ref="G119:I119"/>
    <mergeCell ref="C120:D120"/>
    <mergeCell ref="G120:I120"/>
    <mergeCell ref="C121:D121"/>
    <mergeCell ref="G121:I121"/>
    <mergeCell ref="A122:G122"/>
    <mergeCell ref="H122:H123"/>
    <mergeCell ref="B123:C124"/>
    <mergeCell ref="D123:G123"/>
    <mergeCell ref="D124:I124"/>
    <mergeCell ref="A125:I125"/>
    <mergeCell ref="C126:D126"/>
    <mergeCell ref="G126:I126"/>
    <mergeCell ref="C127:D127"/>
    <mergeCell ref="G127:I127"/>
    <mergeCell ref="C128:D128"/>
    <mergeCell ref="G128:I128"/>
    <mergeCell ref="C129:D129"/>
    <mergeCell ref="G129:I129"/>
    <mergeCell ref="C130:D130"/>
    <mergeCell ref="G130:I130"/>
    <mergeCell ref="C131:D131"/>
    <mergeCell ref="G131:I131"/>
    <mergeCell ref="C132:D132"/>
    <mergeCell ref="G132:I132"/>
    <mergeCell ref="C133:D133"/>
    <mergeCell ref="G133:I133"/>
    <mergeCell ref="C134:D134"/>
    <mergeCell ref="G134:I134"/>
    <mergeCell ref="C135:D135"/>
    <mergeCell ref="G135:I135"/>
    <mergeCell ref="C136:D136"/>
    <mergeCell ref="G136:I136"/>
    <mergeCell ref="C137:D137"/>
    <mergeCell ref="G137:I137"/>
    <mergeCell ref="C138:D138"/>
    <mergeCell ref="G138:I138"/>
    <mergeCell ref="C139:D139"/>
    <mergeCell ref="G139:I139"/>
    <mergeCell ref="C140:D140"/>
    <mergeCell ref="G140:I140"/>
    <mergeCell ref="C141:D141"/>
    <mergeCell ref="G141:I141"/>
    <mergeCell ref="C142:D142"/>
    <mergeCell ref="G142:I142"/>
    <mergeCell ref="C143:D143"/>
    <mergeCell ref="G143:I143"/>
    <mergeCell ref="C144:D144"/>
    <mergeCell ref="G144:I144"/>
    <mergeCell ref="C145:D145"/>
    <mergeCell ref="G145:I145"/>
    <mergeCell ref="C146:D146"/>
    <mergeCell ref="G146:I146"/>
    <mergeCell ref="C147:D147"/>
    <mergeCell ref="G147:I147"/>
    <mergeCell ref="C148:D148"/>
    <mergeCell ref="G148:I148"/>
    <mergeCell ref="C149:D149"/>
    <mergeCell ref="G149:I149"/>
    <mergeCell ref="C150:D150"/>
    <mergeCell ref="G150:I150"/>
    <mergeCell ref="C151:D151"/>
    <mergeCell ref="G151:I151"/>
    <mergeCell ref="C152:D152"/>
    <mergeCell ref="G152:I152"/>
    <mergeCell ref="C153:D153"/>
    <mergeCell ref="G153:I153"/>
    <mergeCell ref="C154:D154"/>
    <mergeCell ref="G154:I154"/>
    <mergeCell ref="C155:D155"/>
    <mergeCell ref="G155:I155"/>
    <mergeCell ref="C156:D156"/>
    <mergeCell ref="G156:I156"/>
    <mergeCell ref="C157:D157"/>
    <mergeCell ref="G157:I157"/>
    <mergeCell ref="C158:D158"/>
    <mergeCell ref="G158:I158"/>
    <mergeCell ref="C159:D159"/>
    <mergeCell ref="G159:I159"/>
    <mergeCell ref="C160:D160"/>
    <mergeCell ref="G160:I160"/>
    <mergeCell ref="C161:D161"/>
    <mergeCell ref="G161:I161"/>
    <mergeCell ref="C162:D162"/>
    <mergeCell ref="G162:I162"/>
    <mergeCell ref="C163:D163"/>
    <mergeCell ref="G163:I163"/>
    <mergeCell ref="C164:D164"/>
    <mergeCell ref="G164:I164"/>
    <mergeCell ref="C165:D165"/>
    <mergeCell ref="G165:I165"/>
    <mergeCell ref="C166:D166"/>
    <mergeCell ref="G166:I166"/>
    <mergeCell ref="C167:D167"/>
    <mergeCell ref="G167:I167"/>
    <mergeCell ref="A168:G168"/>
    <mergeCell ref="H168:H169"/>
    <mergeCell ref="B169:C170"/>
    <mergeCell ref="D169:G169"/>
    <mergeCell ref="D170:I170"/>
    <mergeCell ref="A171:I171"/>
    <mergeCell ref="C172:D172"/>
    <mergeCell ref="G172:I172"/>
    <mergeCell ref="C173:D173"/>
    <mergeCell ref="G173:I173"/>
    <mergeCell ref="C174:D174"/>
    <mergeCell ref="G174:I174"/>
    <mergeCell ref="C175:D175"/>
    <mergeCell ref="G175:I175"/>
    <mergeCell ref="C176:D176"/>
    <mergeCell ref="G176:I176"/>
    <mergeCell ref="C177:D177"/>
    <mergeCell ref="G177:I177"/>
    <mergeCell ref="C178:D178"/>
    <mergeCell ref="G178:I178"/>
    <mergeCell ref="C179:D179"/>
    <mergeCell ref="G179:I179"/>
    <mergeCell ref="C180:D180"/>
    <mergeCell ref="G180:I180"/>
    <mergeCell ref="C181:D181"/>
    <mergeCell ref="G181:I181"/>
    <mergeCell ref="C182:D182"/>
    <mergeCell ref="G182:I182"/>
    <mergeCell ref="C183:D183"/>
    <mergeCell ref="G183:I183"/>
    <mergeCell ref="C184:D184"/>
    <mergeCell ref="G184:I184"/>
    <mergeCell ref="C185:D185"/>
    <mergeCell ref="G185:I185"/>
    <mergeCell ref="C186:D186"/>
    <mergeCell ref="G186:I186"/>
    <mergeCell ref="C187:D187"/>
    <mergeCell ref="G187:I187"/>
    <mergeCell ref="C188:D188"/>
    <mergeCell ref="G188:I188"/>
    <mergeCell ref="C189:D189"/>
    <mergeCell ref="G189:I189"/>
    <mergeCell ref="C190:D190"/>
    <mergeCell ref="G190:I190"/>
    <mergeCell ref="C191:D191"/>
    <mergeCell ref="G191:I191"/>
    <mergeCell ref="C192:D192"/>
    <mergeCell ref="G192:I192"/>
    <mergeCell ref="C193:D193"/>
    <mergeCell ref="G193:I193"/>
    <mergeCell ref="C194:D194"/>
    <mergeCell ref="G194:I194"/>
    <mergeCell ref="C195:D195"/>
    <mergeCell ref="G195:I195"/>
    <mergeCell ref="C196:D196"/>
    <mergeCell ref="G196:I196"/>
    <mergeCell ref="C197:D197"/>
    <mergeCell ref="G197:I197"/>
    <mergeCell ref="C198:D198"/>
    <mergeCell ref="G198:I198"/>
    <mergeCell ref="C199:D199"/>
    <mergeCell ref="G199:I199"/>
    <mergeCell ref="C200:D200"/>
    <mergeCell ref="G200:I200"/>
    <mergeCell ref="C201:D201"/>
    <mergeCell ref="G201:I201"/>
    <mergeCell ref="C202:D202"/>
    <mergeCell ref="G202:I202"/>
    <mergeCell ref="C203:D203"/>
    <mergeCell ref="G203:I203"/>
    <mergeCell ref="C204:D204"/>
    <mergeCell ref="G204:I204"/>
    <mergeCell ref="C205:D205"/>
    <mergeCell ref="G205:I205"/>
    <mergeCell ref="C206:D206"/>
    <mergeCell ref="G206:I206"/>
    <mergeCell ref="C207:D207"/>
    <mergeCell ref="G207:I207"/>
    <mergeCell ref="C208:D208"/>
    <mergeCell ref="G208:I208"/>
    <mergeCell ref="C209:D209"/>
    <mergeCell ref="G209:I209"/>
    <mergeCell ref="C210:D210"/>
    <mergeCell ref="G210:I210"/>
    <mergeCell ref="C211:D211"/>
    <mergeCell ref="G211:I211"/>
    <mergeCell ref="C212:D212"/>
    <mergeCell ref="G212:I212"/>
    <mergeCell ref="C213:D213"/>
    <mergeCell ref="G213:I213"/>
    <mergeCell ref="A214:I214"/>
    <mergeCell ref="A215:G215"/>
    <mergeCell ref="H215:H216"/>
    <mergeCell ref="B216:C217"/>
    <mergeCell ref="D216:G216"/>
    <mergeCell ref="D217:I217"/>
    <mergeCell ref="A218:I218"/>
    <mergeCell ref="C219:D219"/>
    <mergeCell ref="G219:I219"/>
    <mergeCell ref="C220:D220"/>
    <mergeCell ref="G220:I220"/>
    <mergeCell ref="C221:D221"/>
    <mergeCell ref="G221:I221"/>
    <mergeCell ref="C222:D222"/>
    <mergeCell ref="G222:I222"/>
    <mergeCell ref="C223:D223"/>
    <mergeCell ref="G223:I223"/>
    <mergeCell ref="C224:D224"/>
    <mergeCell ref="G224:I224"/>
    <mergeCell ref="C225:D225"/>
    <mergeCell ref="G225:I225"/>
    <mergeCell ref="C226:D226"/>
    <mergeCell ref="G226:I226"/>
    <mergeCell ref="C227:D227"/>
    <mergeCell ref="G227:I227"/>
    <mergeCell ref="C228:D228"/>
    <mergeCell ref="G228:I228"/>
    <mergeCell ref="C229:D229"/>
    <mergeCell ref="G229:I229"/>
    <mergeCell ref="C230:D230"/>
    <mergeCell ref="G230:I230"/>
    <mergeCell ref="C231:D231"/>
    <mergeCell ref="G231:I231"/>
    <mergeCell ref="C232:D232"/>
    <mergeCell ref="G232:I232"/>
    <mergeCell ref="C233:D233"/>
    <mergeCell ref="G233:I233"/>
    <mergeCell ref="C234:D234"/>
    <mergeCell ref="G234:I234"/>
    <mergeCell ref="C235:D235"/>
    <mergeCell ref="G235:I235"/>
    <mergeCell ref="C236:D236"/>
    <mergeCell ref="G236:I236"/>
    <mergeCell ref="C237:D237"/>
    <mergeCell ref="G237:I237"/>
    <mergeCell ref="C238:D238"/>
    <mergeCell ref="G238:I238"/>
    <mergeCell ref="C239:D239"/>
    <mergeCell ref="G239:I239"/>
    <mergeCell ref="C240:D240"/>
    <mergeCell ref="G240:I240"/>
    <mergeCell ref="C241:D241"/>
    <mergeCell ref="G241:I241"/>
    <mergeCell ref="C242:D242"/>
    <mergeCell ref="G242:I242"/>
    <mergeCell ref="C243:D243"/>
    <mergeCell ref="G243:I243"/>
    <mergeCell ref="C244:D244"/>
    <mergeCell ref="G244:I244"/>
    <mergeCell ref="C245:D245"/>
    <mergeCell ref="G245:I245"/>
    <mergeCell ref="C246:D246"/>
    <mergeCell ref="G246:I246"/>
    <mergeCell ref="C247:D247"/>
    <mergeCell ref="G247:I247"/>
    <mergeCell ref="C248:D248"/>
    <mergeCell ref="G248:I248"/>
    <mergeCell ref="C249:D249"/>
    <mergeCell ref="G249:I249"/>
    <mergeCell ref="C250:D250"/>
    <mergeCell ref="G250:I250"/>
    <mergeCell ref="C251:D251"/>
    <mergeCell ref="G251:I251"/>
    <mergeCell ref="C252:D252"/>
    <mergeCell ref="G252:I252"/>
    <mergeCell ref="C253:D253"/>
    <mergeCell ref="G253:I253"/>
    <mergeCell ref="C254:D254"/>
    <mergeCell ref="G254:I254"/>
    <mergeCell ref="C255:D255"/>
    <mergeCell ref="G255:I255"/>
    <mergeCell ref="A256:I256"/>
    <mergeCell ref="A257:G257"/>
    <mergeCell ref="H257:H258"/>
    <mergeCell ref="B258:C259"/>
    <mergeCell ref="D258:G258"/>
    <mergeCell ref="D259:I259"/>
    <mergeCell ref="A260:I260"/>
    <mergeCell ref="C261:D261"/>
    <mergeCell ref="G261:I261"/>
    <mergeCell ref="C262:D262"/>
    <mergeCell ref="G262:I262"/>
    <mergeCell ref="C263:D263"/>
    <mergeCell ref="G263:I263"/>
    <mergeCell ref="C264:D264"/>
    <mergeCell ref="G264:I264"/>
    <mergeCell ref="C265:D265"/>
    <mergeCell ref="G265:I265"/>
    <mergeCell ref="C266:D266"/>
    <mergeCell ref="G266:I266"/>
    <mergeCell ref="C267:D267"/>
    <mergeCell ref="G267:I267"/>
    <mergeCell ref="C268:D268"/>
    <mergeCell ref="G268:I268"/>
    <mergeCell ref="C269:D269"/>
    <mergeCell ref="G269:I269"/>
    <mergeCell ref="C270:D270"/>
    <mergeCell ref="G270:I270"/>
    <mergeCell ref="C271:D271"/>
    <mergeCell ref="G271:I271"/>
    <mergeCell ref="C272:D272"/>
    <mergeCell ref="G272:I272"/>
    <mergeCell ref="C273:D273"/>
    <mergeCell ref="G273:I273"/>
    <mergeCell ref="C274:D274"/>
    <mergeCell ref="G274:I274"/>
    <mergeCell ref="C275:D275"/>
    <mergeCell ref="G275:I275"/>
    <mergeCell ref="C276:D276"/>
    <mergeCell ref="G276:I276"/>
    <mergeCell ref="C277:D277"/>
    <mergeCell ref="G277:I277"/>
    <mergeCell ref="C278:D278"/>
    <mergeCell ref="G278:I278"/>
    <mergeCell ref="C279:D279"/>
    <mergeCell ref="G279:I279"/>
    <mergeCell ref="C280:D280"/>
    <mergeCell ref="G280:I280"/>
    <mergeCell ref="C281:D281"/>
    <mergeCell ref="G281:I281"/>
    <mergeCell ref="C282:D282"/>
    <mergeCell ref="G282:I282"/>
    <mergeCell ref="C283:D283"/>
    <mergeCell ref="G283:I283"/>
    <mergeCell ref="C284:D284"/>
    <mergeCell ref="G284:I284"/>
    <mergeCell ref="C285:D285"/>
    <mergeCell ref="G285:I285"/>
    <mergeCell ref="C286:D286"/>
    <mergeCell ref="G286:I286"/>
    <mergeCell ref="C287:D287"/>
    <mergeCell ref="G287:I287"/>
    <mergeCell ref="C288:D288"/>
    <mergeCell ref="G288:I288"/>
    <mergeCell ref="C289:D289"/>
    <mergeCell ref="G289:I289"/>
    <mergeCell ref="C290:D290"/>
    <mergeCell ref="G290:I290"/>
    <mergeCell ref="C291:D291"/>
    <mergeCell ref="G291:I291"/>
    <mergeCell ref="C292:D292"/>
    <mergeCell ref="G292:I292"/>
    <mergeCell ref="C293:D293"/>
    <mergeCell ref="G293:I293"/>
    <mergeCell ref="C294:D294"/>
    <mergeCell ref="G294:I294"/>
    <mergeCell ref="C295:D295"/>
    <mergeCell ref="G295:I295"/>
    <mergeCell ref="C296:D296"/>
    <mergeCell ref="G296:I296"/>
    <mergeCell ref="C297:D297"/>
    <mergeCell ref="G297:I297"/>
    <mergeCell ref="C298:D298"/>
    <mergeCell ref="G298:I298"/>
    <mergeCell ref="A299:I299"/>
    <mergeCell ref="A300:G300"/>
    <mergeCell ref="H300:H301"/>
    <mergeCell ref="B301:C302"/>
    <mergeCell ref="D301:G301"/>
    <mergeCell ref="D302:I302"/>
    <mergeCell ref="A303:I303"/>
    <mergeCell ref="C304:D304"/>
    <mergeCell ref="G304:I304"/>
    <mergeCell ref="C305:D305"/>
    <mergeCell ref="G305:I305"/>
    <mergeCell ref="C306:D306"/>
    <mergeCell ref="G306:I306"/>
    <mergeCell ref="C307:D307"/>
    <mergeCell ref="G307:I307"/>
    <mergeCell ref="C308:D308"/>
    <mergeCell ref="G308:I308"/>
    <mergeCell ref="C309:D309"/>
    <mergeCell ref="G309:I309"/>
    <mergeCell ref="C310:D310"/>
    <mergeCell ref="G310:I310"/>
    <mergeCell ref="C311:D311"/>
    <mergeCell ref="G311:I311"/>
    <mergeCell ref="C312:D312"/>
    <mergeCell ref="G312:I312"/>
    <mergeCell ref="C313:D313"/>
    <mergeCell ref="G313:I313"/>
    <mergeCell ref="C314:D314"/>
    <mergeCell ref="G314:I314"/>
    <mergeCell ref="C315:D315"/>
    <mergeCell ref="G315:I315"/>
    <mergeCell ref="C316:D316"/>
    <mergeCell ref="G316:I316"/>
    <mergeCell ref="C317:D317"/>
    <mergeCell ref="G317:I317"/>
    <mergeCell ref="C318:D318"/>
    <mergeCell ref="G318:I318"/>
    <mergeCell ref="C319:D319"/>
    <mergeCell ref="G319:I319"/>
    <mergeCell ref="C320:D320"/>
    <mergeCell ref="G320:I320"/>
    <mergeCell ref="C321:D321"/>
    <mergeCell ref="G321:I321"/>
    <mergeCell ref="C322:D322"/>
    <mergeCell ref="G322:I322"/>
    <mergeCell ref="C323:D323"/>
    <mergeCell ref="G323:I323"/>
    <mergeCell ref="C324:D324"/>
    <mergeCell ref="G324:I324"/>
    <mergeCell ref="C325:D325"/>
    <mergeCell ref="G325:I325"/>
    <mergeCell ref="C326:D326"/>
    <mergeCell ref="G326:I326"/>
    <mergeCell ref="C327:D327"/>
    <mergeCell ref="G327:I327"/>
    <mergeCell ref="C328:D328"/>
    <mergeCell ref="G328:I328"/>
    <mergeCell ref="C329:D329"/>
    <mergeCell ref="G329:I329"/>
    <mergeCell ref="C330:D330"/>
    <mergeCell ref="G330:I330"/>
    <mergeCell ref="C331:D331"/>
    <mergeCell ref="G331:I331"/>
    <mergeCell ref="C332:D332"/>
    <mergeCell ref="G332:I332"/>
    <mergeCell ref="C333:D333"/>
    <mergeCell ref="G333:I333"/>
    <mergeCell ref="C334:D334"/>
    <mergeCell ref="G334:I334"/>
    <mergeCell ref="C335:D335"/>
    <mergeCell ref="G335:I335"/>
    <mergeCell ref="C336:D336"/>
    <mergeCell ref="G336:I336"/>
    <mergeCell ref="C337:D337"/>
    <mergeCell ref="G337:I337"/>
    <mergeCell ref="C338:D338"/>
    <mergeCell ref="G338:I338"/>
    <mergeCell ref="A339:I339"/>
    <mergeCell ref="A340:G340"/>
    <mergeCell ref="H340:H341"/>
    <mergeCell ref="B341:C342"/>
    <mergeCell ref="D341:G341"/>
    <mergeCell ref="D342:I342"/>
    <mergeCell ref="A343:I343"/>
    <mergeCell ref="C344:D344"/>
    <mergeCell ref="G344:I344"/>
    <mergeCell ref="C345:D345"/>
    <mergeCell ref="G345:I345"/>
    <mergeCell ref="C346:D346"/>
    <mergeCell ref="G346:I346"/>
    <mergeCell ref="C347:D347"/>
    <mergeCell ref="G347:I347"/>
    <mergeCell ref="C348:D348"/>
    <mergeCell ref="G348:I348"/>
    <mergeCell ref="C349:D349"/>
    <mergeCell ref="G349:I349"/>
    <mergeCell ref="C350:D350"/>
    <mergeCell ref="G350:I350"/>
    <mergeCell ref="C351:D351"/>
    <mergeCell ref="G351:I351"/>
    <mergeCell ref="C352:D352"/>
    <mergeCell ref="G352:I352"/>
    <mergeCell ref="C353:D353"/>
    <mergeCell ref="G353:I353"/>
    <mergeCell ref="C354:D354"/>
    <mergeCell ref="G354:I354"/>
    <mergeCell ref="C355:D355"/>
    <mergeCell ref="G355:I355"/>
    <mergeCell ref="C356:D356"/>
    <mergeCell ref="G356:I356"/>
    <mergeCell ref="C357:D357"/>
    <mergeCell ref="G357:I357"/>
    <mergeCell ref="C358:D358"/>
    <mergeCell ref="G358:I358"/>
    <mergeCell ref="C359:D359"/>
    <mergeCell ref="G359:I359"/>
    <mergeCell ref="C360:D360"/>
    <mergeCell ref="G360:I360"/>
    <mergeCell ref="C361:D361"/>
    <mergeCell ref="G361:I361"/>
    <mergeCell ref="C362:D362"/>
    <mergeCell ref="G362:I362"/>
    <mergeCell ref="C363:D363"/>
    <mergeCell ref="G363:I363"/>
    <mergeCell ref="C364:D364"/>
    <mergeCell ref="G364:I364"/>
    <mergeCell ref="C365:D365"/>
    <mergeCell ref="G365:I365"/>
    <mergeCell ref="C366:D366"/>
    <mergeCell ref="G366:I366"/>
    <mergeCell ref="C367:D367"/>
    <mergeCell ref="G367:I367"/>
    <mergeCell ref="C368:D368"/>
    <mergeCell ref="G368:I368"/>
    <mergeCell ref="C369:D369"/>
    <mergeCell ref="G369:I369"/>
    <mergeCell ref="C370:D370"/>
    <mergeCell ref="G370:I370"/>
    <mergeCell ref="C371:D371"/>
    <mergeCell ref="G371:I371"/>
    <mergeCell ref="C372:D372"/>
    <mergeCell ref="G372:I372"/>
    <mergeCell ref="C373:D373"/>
    <mergeCell ref="G373:I373"/>
    <mergeCell ref="C374:D374"/>
    <mergeCell ref="G374:I374"/>
    <mergeCell ref="C375:D375"/>
    <mergeCell ref="G375:I375"/>
    <mergeCell ref="C376:D376"/>
    <mergeCell ref="G376:I376"/>
    <mergeCell ref="C377:D377"/>
    <mergeCell ref="G377:I377"/>
    <mergeCell ref="C378:D378"/>
    <mergeCell ref="G378:I378"/>
    <mergeCell ref="C379:D379"/>
    <mergeCell ref="G379:I379"/>
    <mergeCell ref="C380:D380"/>
    <mergeCell ref="G380:I380"/>
    <mergeCell ref="C381:D381"/>
    <mergeCell ref="G381:I381"/>
    <mergeCell ref="C382:D382"/>
    <mergeCell ref="G382:I382"/>
    <mergeCell ref="C383:D383"/>
    <mergeCell ref="G383:I383"/>
    <mergeCell ref="B384:E384"/>
    <mergeCell ref="F384:I384"/>
    <mergeCell ref="B385:F385"/>
    <mergeCell ref="G385:I385"/>
    <mergeCell ref="A386:I386"/>
    <mergeCell ref="A387:G387"/>
    <mergeCell ref="H387:H388"/>
    <mergeCell ref="B388:C389"/>
    <mergeCell ref="D388:G388"/>
    <mergeCell ref="D389:I38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PROMNA</cp:lastModifiedBy>
  <dcterms:modified xsi:type="dcterms:W3CDTF">2011-03-21T13:17:20Z</dcterms:modified>
  <cp:category/>
  <cp:version/>
  <cp:contentType/>
  <cp:contentStatus/>
</cp:coreProperties>
</file>