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<sst xmlns="http://schemas.openxmlformats.org/spreadsheetml/2006/main" count="1027" uniqueCount="558">
  <si>
    <t>Dział</t>
  </si>
  <si>
    <t>Rozdział</t>
  </si>
  <si>
    <t>Paragraf</t>
  </si>
  <si>
    <t>Treść</t>
  </si>
  <si>
    <t>010</t>
  </si>
  <si>
    <t>Rolnictwo i łowiectwo</t>
  </si>
  <si>
    <t>453 598,32</t>
  </si>
  <si>
    <t>01010</t>
  </si>
  <si>
    <t>Infrastruktura wodociągowa i sanitacyjna wsi</t>
  </si>
  <si>
    <t>300 000,00</t>
  </si>
  <si>
    <t>6050</t>
  </si>
  <si>
    <t>Wydatki inwestycyjne jednostek budżetowych</t>
  </si>
  <si>
    <t>01030</t>
  </si>
  <si>
    <t>Izby rolnicze</t>
  </si>
  <si>
    <t>10 060,00</t>
  </si>
  <si>
    <t>2850</t>
  </si>
  <si>
    <t>Wpłaty gmin na rzecz izb rolniczych w wysokości 2% uzyskanych wpływów z podatku rolnego</t>
  </si>
  <si>
    <t>01095</t>
  </si>
  <si>
    <t>Pozostała działalność</t>
  </si>
  <si>
    <t>143 538,32</t>
  </si>
  <si>
    <t>4210</t>
  </si>
  <si>
    <t>Zakup materiałów i wyposażenia</t>
  </si>
  <si>
    <t>893,48</t>
  </si>
  <si>
    <t>4300</t>
  </si>
  <si>
    <t>Zakup usług pozostałych</t>
  </si>
  <si>
    <t>1 921,00</t>
  </si>
  <si>
    <t>4430</t>
  </si>
  <si>
    <t>Różne opłaty i składki</t>
  </si>
  <si>
    <t>140 723,84</t>
  </si>
  <si>
    <t>150</t>
  </si>
  <si>
    <t>Przetwórstwo przemysłowe</t>
  </si>
  <si>
    <t>28 140,00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</si>
  <si>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</si>
  <si>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</si>
  <si>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</si>
  <si>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</si>
  <si>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</si>
  <si>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</si>
  <si>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5 788 433,94</t>
  </si>
  <si>
    <t>60014</t>
  </si>
  <si>
    <t>Drogi publiczne powiatowe</t>
  </si>
  <si>
    <t>135 000,00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</si>
  <si>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</si>
  <si>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</si>
  <si>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</si>
  <si>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</si>
  <si>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5 653 433,94</t>
  </si>
  <si>
    <t>25 000,00</t>
  </si>
  <si>
    <t>4270</t>
  </si>
  <si>
    <t>Zakup usług remontowych</t>
  </si>
  <si>
    <t>130 000,00</t>
  </si>
  <si>
    <t>15 000,00</t>
  </si>
  <si>
    <t>1 000,00</t>
  </si>
  <si>
    <t>5 432 433,94</t>
  </si>
  <si>
    <t>50 000,00</t>
  </si>
  <si>
    <t>700</t>
  </si>
  <si>
    <t>Gospodarka mieszkaniowa</t>
  </si>
  <si>
    <t>214 609,00</t>
  </si>
  <si>
    <t>70005</t>
  </si>
  <si>
    <t>Gospodarka gruntami i nieruchomościami</t>
  </si>
  <si>
    <t>38 609,00</t>
  </si>
  <si>
    <t>176 000,00</t>
  </si>
  <si>
    <t>750</t>
  </si>
  <si>
    <t>Administracja publiczna</t>
  </si>
  <si>
    <t>2 122 645,00</t>
  </si>
  <si>
    <t>75011</t>
  </si>
  <si>
    <t>Urzędy wojewódzkie</t>
  </si>
  <si>
    <t>40 098,00</t>
  </si>
  <si>
    <t>4010</t>
  </si>
  <si>
    <t>Wynagrodzenia osobowe pracowników</t>
  </si>
  <si>
    <t>31 100,00</t>
  </si>
  <si>
    <t>4040</t>
  </si>
  <si>
    <t>Dodatkowe wynagrodzenie roczne</t>
  </si>
  <si>
    <t>2 600,00</t>
  </si>
  <si>
    <t>4110</t>
  </si>
  <si>
    <t>Składki na ubezpieczenia społeczne</t>
  </si>
  <si>
    <t>5 570,00</t>
  </si>
  <si>
    <t>4120</t>
  </si>
  <si>
    <t>Składki na Fundusz Pracy</t>
  </si>
  <si>
    <t>828,00</t>
  </si>
  <si>
    <t>75022</t>
  </si>
  <si>
    <t>Rady gmin (miast i miast na prawach powiatu)</t>
  </si>
  <si>
    <t>65 000,00</t>
  </si>
  <si>
    <t>3030</t>
  </si>
  <si>
    <t xml:space="preserve">Różne wydatki na rzecz osób fizycznych </t>
  </si>
  <si>
    <t>60 000,00</t>
  </si>
  <si>
    <t>5 000,00</t>
  </si>
  <si>
    <t>75023</t>
  </si>
  <si>
    <t>Urzędy gmin (miast i miast na prawach powiatu)</t>
  </si>
  <si>
    <t>1 983 494,00</t>
  </si>
  <si>
    <t>3020</t>
  </si>
  <si>
    <t>Wydatki osobowe niezaliczone do wynagrodzeń</t>
  </si>
  <si>
    <t>2 000,00</t>
  </si>
  <si>
    <t>1 070 000,00</t>
  </si>
  <si>
    <t>Strona 1 z 7</t>
  </si>
  <si>
    <t>BeSTia</t>
  </si>
  <si>
    <t>79 225,00</t>
  </si>
  <si>
    <t>179 000,00</t>
  </si>
  <si>
    <t>25 526,00</t>
  </si>
  <si>
    <t>4170</t>
  </si>
  <si>
    <t>Wynagrodzenia bezosobowe</t>
  </si>
  <si>
    <t>14 000,00</t>
  </si>
  <si>
    <t>70 869,60</t>
  </si>
  <si>
    <t>4260</t>
  </si>
  <si>
    <t>Zakup energii</t>
  </si>
  <si>
    <t>90 000,00</t>
  </si>
  <si>
    <t>10 000,00</t>
  </si>
  <si>
    <t>4280</t>
  </si>
  <si>
    <t>Zakup usług zdrowotnych</t>
  </si>
  <si>
    <t>450,00</t>
  </si>
  <si>
    <t>151 130,40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</si>
  <si>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</si>
  <si>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</si>
  <si>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</si>
  <si>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</si>
  <si>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</si>
  <si>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</si>
  <si>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7 500,00</t>
  </si>
  <si>
    <t>0,00</t>
  </si>
  <si>
    <t>4410</t>
  </si>
  <si>
    <t>Podróże służbowe krajowe</t>
  </si>
  <si>
    <t>4440</t>
  </si>
  <si>
    <t>Odpisy na zakładowy fundusz świadczeń socjalnych</t>
  </si>
  <si>
    <t>23 793,00</t>
  </si>
  <si>
    <t>4700</t>
  </si>
  <si>
    <t xml:space="preserve">Szkolenia pracowników niebędących członkami korpusu służby cywilnej </t>
  </si>
  <si>
    <t>215 000,00</t>
  </si>
  <si>
    <t>75056</t>
  </si>
  <si>
    <t>Spis powszechny i inne</t>
  </si>
  <si>
    <t>10 410,00</t>
  </si>
  <si>
    <t>6 405,78</t>
  </si>
  <si>
    <t>1 234,47</t>
  </si>
  <si>
    <t>200,29</t>
  </si>
  <si>
    <t>1 769,46</t>
  </si>
  <si>
    <t>100,00</t>
  </si>
  <si>
    <t>700,00</t>
  </si>
  <si>
    <t>75075</t>
  </si>
  <si>
    <t>Promocja jednostek samorządu terytorialnego</t>
  </si>
  <si>
    <t>75095</t>
  </si>
  <si>
    <t>13 643,00</t>
  </si>
  <si>
    <t>751</t>
  </si>
  <si>
    <t>Urzędy naczelnych organów władzy państwowej, kontroli i ochrony prawa oraz sądownictwa</t>
  </si>
  <si>
    <t>962,00</t>
  </si>
  <si>
    <t>75101</t>
  </si>
  <si>
    <t>Urzędy naczelnych organów władzy państwowej, kontroli i ochrony prawa</t>
  </si>
  <si>
    <t>754</t>
  </si>
  <si>
    <t>Bezpieczeństwo publiczne i ochrona przeciwpożarowa</t>
  </si>
  <si>
    <t>275 267,00</t>
  </si>
  <si>
    <t>75404</t>
  </si>
  <si>
    <t>Komendy wojewódzkie Policji</t>
  </si>
  <si>
    <t>3000</t>
  </si>
  <si>
    <t>Wpłaty jednostek na państwowy fundusz celowy</t>
  </si>
  <si>
    <t>75411</t>
  </si>
  <si>
    <t>Komendy powiatowe Państwowej Straży Pożarnej</t>
  </si>
  <si>
    <t>75412</t>
  </si>
  <si>
    <t>Ochotnicze straże pożarne</t>
  </si>
  <si>
    <t>265 067,00</t>
  </si>
  <si>
    <t>3 000,00</t>
  </si>
  <si>
    <t>Strona 2 z 7</t>
  </si>
  <si>
    <t>63 200,00</t>
  </si>
  <si>
    <t>5 500,00</t>
  </si>
  <si>
    <t>1 700,00</t>
  </si>
  <si>
    <t>47 000,00</t>
  </si>
  <si>
    <t>20 000,00</t>
  </si>
  <si>
    <t>500,00</t>
  </si>
  <si>
    <t>11 000,00</t>
  </si>
  <si>
    <t>338,00</t>
  </si>
  <si>
    <t>3 829,00</t>
  </si>
  <si>
    <t>6060</t>
  </si>
  <si>
    <t>Wydatki na zakupy inwestycyjne jednostek budżetowych</t>
  </si>
  <si>
    <t>75414</t>
  </si>
  <si>
    <t>Obrona cywilna</t>
  </si>
  <si>
    <t>200,00</t>
  </si>
  <si>
    <t>756</t>
  </si>
  <si>
    <t>Dochody od osób prawnych, od osób fizycznych i od innych jednostek nieposiadających osobowości prawnej oraz wydatki związane z ich poborem</t>
  </si>
  <si>
    <t>85 000,00</t>
  </si>
  <si>
    <t>75647</t>
  </si>
  <si>
    <t>Pobór podatków, opłat i niepodatkowych należności budżetowych</t>
  </si>
  <si>
    <t>45 000,00</t>
  </si>
  <si>
    <t>4100</t>
  </si>
  <si>
    <t>Wynagrodzenia agencyjno-prowizyjne</t>
  </si>
  <si>
    <t>35 000,00</t>
  </si>
  <si>
    <t>757</t>
  </si>
  <si>
    <t>Obsługa długu publicznego</t>
  </si>
  <si>
    <t>40 000,00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</si>
  <si>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</si>
  <si>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</si>
  <si>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</si>
  <si>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</si>
  <si>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</si>
  <si>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</si>
  <si>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100 000,00</t>
  </si>
  <si>
    <t>75818</t>
  </si>
  <si>
    <t>Rezerwy ogólne i celowe</t>
  </si>
  <si>
    <t>4810</t>
  </si>
  <si>
    <t>Rezerwy</t>
  </si>
  <si>
    <t>801</t>
  </si>
  <si>
    <t>Oświata i wychowanie</t>
  </si>
  <si>
    <t>5 555 930,00</t>
  </si>
  <si>
    <t>80101</t>
  </si>
  <si>
    <t>Szkoły podstawowe</t>
  </si>
  <si>
    <t>3 206 886,00</t>
  </si>
  <si>
    <t>139 000,00</t>
  </si>
  <si>
    <t>1 822 000,00</t>
  </si>
  <si>
    <t>143 000,00</t>
  </si>
  <si>
    <t>326 000,00</t>
  </si>
  <si>
    <t>54 000,00</t>
  </si>
  <si>
    <t>68 563,00</t>
  </si>
  <si>
    <t>4240</t>
  </si>
  <si>
    <t>Zakup pomocy naukowych, dydaktycznych i książek</t>
  </si>
  <si>
    <t>4 000,00</t>
  </si>
  <si>
    <t>53 500,00</t>
  </si>
  <si>
    <t>47 600,00</t>
  </si>
  <si>
    <t>Strona 3 z 7</t>
  </si>
  <si>
    <t>4 300,00</t>
  </si>
  <si>
    <t>8 500,00</t>
  </si>
  <si>
    <t>111 923,00</t>
  </si>
  <si>
    <t>8 000,00</t>
  </si>
  <si>
    <t>250 000,00</t>
  </si>
  <si>
    <t>80103</t>
  </si>
  <si>
    <t>Oddziały przedszkolne w szkołach podstawowych</t>
  </si>
  <si>
    <t>194 895,00</t>
  </si>
  <si>
    <t>11 900,00</t>
  </si>
  <si>
    <t>10 800,00</t>
  </si>
  <si>
    <t>24 100,00</t>
  </si>
  <si>
    <t>3 900,00</t>
  </si>
  <si>
    <t>969,00</t>
  </si>
  <si>
    <t>150,00</t>
  </si>
  <si>
    <t>8 076,00</t>
  </si>
  <si>
    <t>80104</t>
  </si>
  <si>
    <t xml:space="preserve">Przedszkola </t>
  </si>
  <si>
    <t>284 617,00</t>
  </si>
  <si>
    <t>180 000,00</t>
  </si>
  <si>
    <t>12 000,00</t>
  </si>
  <si>
    <t>6 000,00</t>
  </si>
  <si>
    <t>3 500,00</t>
  </si>
  <si>
    <t>1 500,00</t>
  </si>
  <si>
    <t>9 000,00</t>
  </si>
  <si>
    <t>13 717,00</t>
  </si>
  <si>
    <t>80110</t>
  </si>
  <si>
    <t>Gimnazja</t>
  </si>
  <si>
    <t>1 383 082,00</t>
  </si>
  <si>
    <t>810 000,00</t>
  </si>
  <si>
    <t>58 000,00</t>
  </si>
  <si>
    <t>22 000,00</t>
  </si>
  <si>
    <t>4140</t>
  </si>
  <si>
    <t>Wpłaty na Państwowy Fundusz Rehabilitacji Osób Niepełnosprawnych</t>
  </si>
  <si>
    <t>7 000,00</t>
  </si>
  <si>
    <t>19 361,00</t>
  </si>
  <si>
    <t>150 000,00</t>
  </si>
  <si>
    <t>30 000,00</t>
  </si>
  <si>
    <t>Strona 4 z 7</t>
  </si>
  <si>
    <t>2 500,00</t>
  </si>
  <si>
    <t>50 721,00</t>
  </si>
  <si>
    <t>80113</t>
  </si>
  <si>
    <t>Dowożenie uczniów do szkół</t>
  </si>
  <si>
    <t>171 000,00</t>
  </si>
  <si>
    <t>80146</t>
  </si>
  <si>
    <t>Dokształcanie i doskonalenie nauczycieli</t>
  </si>
  <si>
    <t>23 540,00</t>
  </si>
  <si>
    <t>21 540,00</t>
  </si>
  <si>
    <t>80148</t>
  </si>
  <si>
    <t>Stołówki szkolne i przedszkolne</t>
  </si>
  <si>
    <t>65 048,00</t>
  </si>
  <si>
    <t>26 000,00</t>
  </si>
  <si>
    <t>2 200,00</t>
  </si>
  <si>
    <t>4 200,00</t>
  </si>
  <si>
    <t>900,00</t>
  </si>
  <si>
    <t>4220</t>
  </si>
  <si>
    <t>Zakup środków żywności</t>
  </si>
  <si>
    <t>29 954,00</t>
  </si>
  <si>
    <t>1 094,00</t>
  </si>
  <si>
    <t>80195</t>
  </si>
  <si>
    <t>226 862,00</t>
  </si>
  <si>
    <t>4117</t>
  </si>
  <si>
    <t>9 169,57</t>
  </si>
  <si>
    <t>4119</t>
  </si>
  <si>
    <t>1 618,17</t>
  </si>
  <si>
    <t>4127</t>
  </si>
  <si>
    <t>1 487,78</t>
  </si>
  <si>
    <t>4129</t>
  </si>
  <si>
    <t>262,54</t>
  </si>
  <si>
    <t>4177</t>
  </si>
  <si>
    <t>71 605,65</t>
  </si>
  <si>
    <t>4179</t>
  </si>
  <si>
    <t>12 636,29</t>
  </si>
  <si>
    <t>4217</t>
  </si>
  <si>
    <t>11 475,00</t>
  </si>
  <si>
    <t>4219</t>
  </si>
  <si>
    <t>2 025,00</t>
  </si>
  <si>
    <t>4307</t>
  </si>
  <si>
    <t>76 415,00</t>
  </si>
  <si>
    <t>4309</t>
  </si>
  <si>
    <t>13 485,00</t>
  </si>
  <si>
    <t>26 682,00</t>
  </si>
  <si>
    <t>851</t>
  </si>
  <si>
    <t>Ochrona zdrowia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</si>
  <si>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</si>
  <si>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</si>
  <si>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</si>
  <si>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</si>
  <si>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</si>
  <si>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</si>
  <si>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70 000,00</t>
  </si>
  <si>
    <t>3110</t>
  </si>
  <si>
    <t>Świadczenia społeczne</t>
  </si>
  <si>
    <t>852</t>
  </si>
  <si>
    <t>Pomoc społeczna</t>
  </si>
  <si>
    <t>2 028 991,00</t>
  </si>
  <si>
    <t>85202</t>
  </si>
  <si>
    <t>Domy pomocy społecznej</t>
  </si>
  <si>
    <t>Strona 5 z 7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</si>
  <si>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</si>
  <si>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</si>
  <si>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</si>
  <si>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</si>
  <si>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1 646 948,00</t>
  </si>
  <si>
    <t>1 559 270,00</t>
  </si>
  <si>
    <t>53 140,00</t>
  </si>
  <si>
    <t>21 960,00</t>
  </si>
  <si>
    <t>2 754,00</t>
  </si>
  <si>
    <t>3 730,00</t>
  </si>
  <si>
    <t>600,00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</si>
  <si>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</si>
  <si>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</si>
  <si>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10 600,00</t>
  </si>
  <si>
    <t>4130</t>
  </si>
  <si>
    <t>Składki na ubezpieczenie zdrowotne</t>
  </si>
  <si>
    <t>85214</t>
  </si>
  <si>
    <t>Zasiłki i pomoc w naturze oraz składki na ubezpieczenia emerytalne i rentowe</t>
  </si>
  <si>
    <t>46 600,00</t>
  </si>
  <si>
    <t>85216</t>
  </si>
  <si>
    <t>Zasiłki stałe</t>
  </si>
  <si>
    <t>78 300,00</t>
  </si>
  <si>
    <t>85219</t>
  </si>
  <si>
    <t>Ośrodki pomocy społecznej</t>
  </si>
  <si>
    <t>144 843,00</t>
  </si>
  <si>
    <t>90 100,00</t>
  </si>
  <si>
    <t>3 861,00</t>
  </si>
  <si>
    <t>3 282,00</t>
  </si>
  <si>
    <t>85228</t>
  </si>
  <si>
    <t>Usługi opiekuńcze i specjalistyczne usługi opiekuńcze</t>
  </si>
  <si>
    <t>620,00</t>
  </si>
  <si>
    <t>4 280,00</t>
  </si>
  <si>
    <t>85295</t>
  </si>
  <si>
    <t>26 700,00</t>
  </si>
  <si>
    <t>25 500,00</t>
  </si>
  <si>
    <t>1 200,00</t>
  </si>
  <si>
    <t>854</t>
  </si>
  <si>
    <t>Edukacyjna opieka wychowawcza</t>
  </si>
  <si>
    <t>12 549,00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</si>
  <si>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</si>
  <si>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</si>
  <si>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</si>
  <si>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</si>
  <si>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</si>
  <si>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</si>
  <si>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370 745,00</t>
  </si>
  <si>
    <t>90003</t>
  </si>
  <si>
    <t>Oczyszczanie miast i wsi</t>
  </si>
  <si>
    <t>Strona 6 z 7</t>
  </si>
  <si>
    <t>90015</t>
  </si>
  <si>
    <t>Oświetlenie ulic, placów i dróg</t>
  </si>
  <si>
    <t>285 200,00</t>
  </si>
  <si>
    <t>109 200,00</t>
  </si>
  <si>
    <t>90017</t>
  </si>
  <si>
    <t>Zakłady gospodarki komunalnej</t>
  </si>
  <si>
    <t>42 545,00</t>
  </si>
  <si>
    <t>2650</t>
  </si>
  <si>
    <t>Dotacja przedmiotowa z budżetu dla samorządowego zakładu budżetowego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</si>
  <si>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</si>
  <si>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</si>
  <si>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</si>
  <si>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</si>
  <si>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</si>
  <si>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90 498,00</t>
  </si>
  <si>
    <t>92116</t>
  </si>
  <si>
    <t>Biblioteki</t>
  </si>
  <si>
    <t>2480</t>
  </si>
  <si>
    <t>Dotacja podmiotowa z budżetu dla samorządowej instytucji kultury</t>
  </si>
  <si>
    <t>926</t>
  </si>
  <si>
    <t>Kultura fizyczna</t>
  </si>
  <si>
    <t>295 000,00</t>
  </si>
  <si>
    <t>92695</t>
  </si>
  <si>
    <t>2820</t>
  </si>
  <si>
    <t>Dotacja celowa z budżetu na finansowanie lub dofinansowanie zadań zleconych do realizacji stowarzyszeniom</t>
  </si>
  <si>
    <t>275 000,00</t>
  </si>
  <si>
    <t>Razem:</t>
  </si>
  <si>
    <t>17 642 368,26</t>
  </si>
  <si>
    <t>Strona 7 z 7</t>
  </si>
  <si>
    <t>Plan</t>
  </si>
  <si>
    <t>Wykonanie</t>
  </si>
  <si>
    <t>%</t>
  </si>
  <si>
    <t>6328,56</t>
  </si>
  <si>
    <t>1921,00</t>
  </si>
  <si>
    <t>140723,84</t>
  </si>
  <si>
    <t>28140,00</t>
  </si>
  <si>
    <t>9435,40</t>
  </si>
  <si>
    <t>99234,61</t>
  </si>
  <si>
    <t>8964,15</t>
  </si>
  <si>
    <t>504,00</t>
  </si>
  <si>
    <t>4182,00</t>
  </si>
  <si>
    <t>31256,96</t>
  </si>
  <si>
    <t>154362,90</t>
  </si>
  <si>
    <t>15745,00</t>
  </si>
  <si>
    <t>2600,00</t>
  </si>
  <si>
    <t>2794,00</t>
  </si>
  <si>
    <t>449,00</t>
  </si>
  <si>
    <t>21600,00</t>
  </si>
  <si>
    <t>1120,17</t>
  </si>
  <si>
    <t>480,00</t>
  </si>
  <si>
    <t>467854,93</t>
  </si>
  <si>
    <t>73338,45</t>
  </si>
  <si>
    <t>76367,89</t>
  </si>
  <si>
    <t>10925,19</t>
  </si>
  <si>
    <t>9112,60</t>
  </si>
  <si>
    <t>38874,08</t>
  </si>
  <si>
    <t>48383,59</t>
  </si>
  <si>
    <t>1180,80</t>
  </si>
  <si>
    <t>2139,61</t>
  </si>
  <si>
    <t>3684,32</t>
  </si>
  <si>
    <t>3372,34</t>
  </si>
  <si>
    <t>4037,08</t>
  </si>
  <si>
    <t>23793,00</t>
  </si>
  <si>
    <t>3320,60</t>
  </si>
  <si>
    <t>162914,89</t>
  </si>
  <si>
    <t>267,19</t>
  </si>
  <si>
    <t>43,35</t>
  </si>
  <si>
    <t>1769,46</t>
  </si>
  <si>
    <t>434,40</t>
  </si>
  <si>
    <t>534,45</t>
  </si>
  <si>
    <t>2922,50</t>
  </si>
  <si>
    <t>13643,00</t>
  </si>
  <si>
    <t>5000,00</t>
  </si>
  <si>
    <t>2465,00</t>
  </si>
  <si>
    <t>31122,41</t>
  </si>
  <si>
    <t>5014,81</t>
  </si>
  <si>
    <t>5626,88</t>
  </si>
  <si>
    <t>55,15</t>
  </si>
  <si>
    <t>10997,93</t>
  </si>
  <si>
    <t>41782,85</t>
  </si>
  <si>
    <t>14564,99</t>
  </si>
  <si>
    <t>4390,00</t>
  </si>
  <si>
    <t>170,00</t>
  </si>
  <si>
    <t>8622,92</t>
  </si>
  <si>
    <t>3333,00</t>
  </si>
  <si>
    <t>3829,00</t>
  </si>
  <si>
    <t>12483,37</t>
  </si>
  <si>
    <t>9573,90</t>
  </si>
  <si>
    <t>241,45</t>
  </si>
  <si>
    <t>17211,50</t>
  </si>
  <si>
    <t>73434,38</t>
  </si>
  <si>
    <t>922050,01</t>
  </si>
  <si>
    <t>132911,68</t>
  </si>
  <si>
    <t>167049,86</t>
  </si>
  <si>
    <t>25718,29</t>
  </si>
  <si>
    <t>5159,20</t>
  </si>
  <si>
    <t>23805,73</t>
  </si>
  <si>
    <t>457,01</t>
  </si>
  <si>
    <t>89365,76</t>
  </si>
  <si>
    <t>561,24</t>
  </si>
  <si>
    <t>910,00</t>
  </si>
  <si>
    <t>12369,01</t>
  </si>
  <si>
    <t>2329,78</t>
  </si>
  <si>
    <t>2623,61</t>
  </si>
  <si>
    <t>2440,68</t>
  </si>
  <si>
    <t>1331,50</t>
  </si>
  <si>
    <t>83751,00</t>
  </si>
  <si>
    <t>5841,00</t>
  </si>
  <si>
    <t>66105,88</t>
  </si>
  <si>
    <t>10231,03</t>
  </si>
  <si>
    <t>12200,29</t>
  </si>
  <si>
    <t>1979,52</t>
  </si>
  <si>
    <t>7545,00</t>
  </si>
  <si>
    <t>8510,22</t>
  </si>
  <si>
    <t>92393,83</t>
  </si>
  <si>
    <t>11693,57</t>
  </si>
  <si>
    <t>17924,59</t>
  </si>
  <si>
    <t>2264,63</t>
  </si>
  <si>
    <t>468,36</t>
  </si>
  <si>
    <t>924,98</t>
  </si>
  <si>
    <t>30,00</t>
  </si>
  <si>
    <t>489,14</t>
  </si>
  <si>
    <t>150,44</t>
  </si>
  <si>
    <t>5940,00</t>
  </si>
  <si>
    <t>8336,00</t>
  </si>
  <si>
    <t>29861,07</t>
  </si>
  <si>
    <t>405550,17</t>
  </si>
  <si>
    <t>55772,59</t>
  </si>
  <si>
    <t>71052,72</t>
  </si>
  <si>
    <t>9432,05</t>
  </si>
  <si>
    <t>3190,30</t>
  </si>
  <si>
    <t>3506,27</t>
  </si>
  <si>
    <t>85773,58</t>
  </si>
  <si>
    <t>70,00</t>
  </si>
  <si>
    <t>25884,58</t>
  </si>
  <si>
    <t>714,20</t>
  </si>
  <si>
    <t>1387,40</t>
  </si>
  <si>
    <t>1759,09</t>
  </si>
  <si>
    <t>38520,00</t>
  </si>
  <si>
    <t>209,00</t>
  </si>
  <si>
    <t>98737,89</t>
  </si>
  <si>
    <t>1312,25</t>
  </si>
  <si>
    <t>13073,00</t>
  </si>
  <si>
    <t>2132,23</t>
  </si>
  <si>
    <t>2573,87</t>
  </si>
  <si>
    <t>395,87</t>
  </si>
  <si>
    <t>29430,43</t>
  </si>
  <si>
    <t>1048,00</t>
  </si>
  <si>
    <t>4067,81</t>
  </si>
  <si>
    <t>717,86</t>
  </si>
  <si>
    <t>660,02</t>
  </si>
  <si>
    <t>116,48</t>
  </si>
  <si>
    <t>41107,68</t>
  </si>
  <si>
    <t>7254,30</t>
  </si>
  <si>
    <t>2995,21</t>
  </si>
  <si>
    <t>528,58</t>
  </si>
  <si>
    <t>68041,50</t>
  </si>
  <si>
    <t>12007,34</t>
  </si>
  <si>
    <t>26000,00</t>
  </si>
  <si>
    <t>3579,40</t>
  </si>
  <si>
    <t>12907,23</t>
  </si>
  <si>
    <t>45619,97</t>
  </si>
  <si>
    <t>769158,10</t>
  </si>
  <si>
    <t>27000,00</t>
  </si>
  <si>
    <t>3874,30</t>
  </si>
  <si>
    <t>9548,36</t>
  </si>
  <si>
    <t>99,00</t>
  </si>
  <si>
    <t>1359,72</t>
  </si>
  <si>
    <t>1094,00</t>
  </si>
  <si>
    <t>7402,17</t>
  </si>
  <si>
    <t>31572,73</t>
  </si>
  <si>
    <t>53109,63</t>
  </si>
  <si>
    <t>40429,80</t>
  </si>
  <si>
    <t>10533,30</t>
  </si>
  <si>
    <t>7282,28</t>
  </si>
  <si>
    <t>1120,01</t>
  </si>
  <si>
    <t>1302,30</t>
  </si>
  <si>
    <t>3609,12</t>
  </si>
  <si>
    <t>159,90</t>
  </si>
  <si>
    <t>1140,88</t>
  </si>
  <si>
    <t>3282,00</t>
  </si>
  <si>
    <t>880,00</t>
  </si>
  <si>
    <t>17,00</t>
  </si>
  <si>
    <t>7215,02</t>
  </si>
  <si>
    <t>1110,00</t>
  </si>
  <si>
    <t>21863,09</t>
  </si>
  <si>
    <t>79714,38</t>
  </si>
  <si>
    <t>4595,25</t>
  </si>
  <si>
    <t>54600,00</t>
  </si>
  <si>
    <t>21272,52</t>
  </si>
  <si>
    <t>984,00</t>
  </si>
  <si>
    <t>4234,78</t>
  </si>
  <si>
    <t>30000,00</t>
  </si>
  <si>
    <t>20000,00</t>
  </si>
  <si>
    <t>207297,31</t>
  </si>
  <si>
    <t>WYDATKI BUDŻETOWE            na         30.06.2011r.</t>
  </si>
  <si>
    <t>zał.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</si>
</sst>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2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0" xfId="0" applyNumberForma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showGridLines="0" tabSelected="1" zoomScalePageLayoutView="0" workbookViewId="0" topLeftCell="A1">
      <selection activeCell="G13" sqref="G13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6.16015625" style="0" customWidth="1"/>
    <col min="4" max="4" width="11.5" style="0" customWidth="1"/>
    <col min="5" max="5" width="1.171875" style="0" customWidth="1"/>
    <col min="6" max="6" width="12.66015625" style="0" customWidth="1"/>
    <col min="7" max="7" width="63.66015625" style="0" customWidth="1"/>
    <col min="8" max="8" width="8.83203125" style="0" customWidth="1"/>
    <col min="9" max="9" width="1.171875" style="0" customWidth="1"/>
    <col min="10" max="10" width="15.16015625" style="0" customWidth="1"/>
    <col min="11" max="11" width="1.171875" style="0" customWidth="1"/>
    <col min="12" max="13" width="12.66015625" style="0" customWidth="1"/>
  </cols>
  <sheetData>
    <row r="1" spans="1:11" ht="57.75" customHeight="1">
      <c r="A1" s="44" t="s">
        <v>556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3.25" customHeight="1">
      <c r="A2" s="22"/>
      <c r="B2" s="22"/>
      <c r="C2" s="45"/>
      <c r="D2" s="45"/>
      <c r="E2" s="45"/>
      <c r="F2" s="45"/>
      <c r="G2" s="45"/>
      <c r="H2" s="45"/>
      <c r="I2" s="45"/>
      <c r="J2" s="22"/>
      <c r="K2" s="22"/>
      <c r="M2" t="s">
        <v>557</v>
      </c>
    </row>
    <row r="3" spans="2:13" ht="16.5" customHeight="1">
      <c r="B3" s="46" t="s">
        <v>0</v>
      </c>
      <c r="C3" s="46"/>
      <c r="D3" s="46" t="s">
        <v>1</v>
      </c>
      <c r="E3" s="46"/>
      <c r="F3" s="1" t="s">
        <v>2</v>
      </c>
      <c r="G3" s="1" t="s">
        <v>3</v>
      </c>
      <c r="H3" s="46" t="s">
        <v>390</v>
      </c>
      <c r="I3" s="46"/>
      <c r="J3" s="46"/>
      <c r="K3" s="47"/>
      <c r="L3" s="8" t="s">
        <v>391</v>
      </c>
      <c r="M3" s="8" t="s">
        <v>392</v>
      </c>
    </row>
    <row r="4" spans="2:13" ht="16.5" customHeight="1">
      <c r="B4" s="40" t="s">
        <v>4</v>
      </c>
      <c r="C4" s="40"/>
      <c r="D4" s="40"/>
      <c r="E4" s="40"/>
      <c r="F4" s="2"/>
      <c r="G4" s="3" t="s">
        <v>5</v>
      </c>
      <c r="H4" s="37" t="s">
        <v>6</v>
      </c>
      <c r="I4" s="37"/>
      <c r="J4" s="37"/>
      <c r="K4" s="38"/>
      <c r="L4" s="10">
        <f>L5+L7+L9</f>
        <v>154786.88</v>
      </c>
      <c r="M4" s="21">
        <f>L4/H4</f>
        <v>0.3412421809675133</v>
      </c>
    </row>
    <row r="5" spans="2:13" ht="16.5" customHeight="1">
      <c r="B5" s="41"/>
      <c r="C5" s="41"/>
      <c r="D5" s="42" t="s">
        <v>7</v>
      </c>
      <c r="E5" s="42"/>
      <c r="F5" s="4"/>
      <c r="G5" s="5" t="s">
        <v>8</v>
      </c>
      <c r="H5" s="34" t="s">
        <v>9</v>
      </c>
      <c r="I5" s="34"/>
      <c r="J5" s="34"/>
      <c r="K5" s="35"/>
      <c r="L5" s="11">
        <f>L6</f>
        <v>4920</v>
      </c>
      <c r="M5" s="21">
        <f aca="true" t="shared" si="0" ref="M5:M68">L5/H5</f>
        <v>0.0164</v>
      </c>
    </row>
    <row r="6" spans="2:13" ht="16.5" customHeight="1">
      <c r="B6" s="43"/>
      <c r="C6" s="43"/>
      <c r="D6" s="43"/>
      <c r="E6" s="43"/>
      <c r="F6" s="6" t="s">
        <v>10</v>
      </c>
      <c r="G6" s="7" t="s">
        <v>11</v>
      </c>
      <c r="H6" s="25" t="s">
        <v>9</v>
      </c>
      <c r="I6" s="25"/>
      <c r="J6" s="25"/>
      <c r="K6" s="26"/>
      <c r="L6" s="9">
        <v>4920</v>
      </c>
      <c r="M6" s="21">
        <f t="shared" si="0"/>
        <v>0.0164</v>
      </c>
    </row>
    <row r="7" spans="2:13" ht="16.5" customHeight="1">
      <c r="B7" s="41"/>
      <c r="C7" s="41"/>
      <c r="D7" s="42" t="s">
        <v>12</v>
      </c>
      <c r="E7" s="42"/>
      <c r="F7" s="4"/>
      <c r="G7" s="5" t="s">
        <v>13</v>
      </c>
      <c r="H7" s="34" t="s">
        <v>14</v>
      </c>
      <c r="I7" s="34"/>
      <c r="J7" s="34"/>
      <c r="K7" s="35"/>
      <c r="L7" s="11" t="str">
        <f>L8</f>
        <v>6328,56</v>
      </c>
      <c r="M7" s="21">
        <f t="shared" si="0"/>
        <v>0.6290815109343937</v>
      </c>
    </row>
    <row r="8" spans="2:13" ht="24.75" customHeight="1">
      <c r="B8" s="43"/>
      <c r="C8" s="43"/>
      <c r="D8" s="43"/>
      <c r="E8" s="43"/>
      <c r="F8" s="6" t="s">
        <v>15</v>
      </c>
      <c r="G8" s="7" t="s">
        <v>16</v>
      </c>
      <c r="H8" s="25" t="s">
        <v>14</v>
      </c>
      <c r="I8" s="25"/>
      <c r="J8" s="25"/>
      <c r="K8" s="26"/>
      <c r="L8" s="9" t="s">
        <v>393</v>
      </c>
      <c r="M8" s="21">
        <f t="shared" si="0"/>
        <v>0.6290815109343937</v>
      </c>
    </row>
    <row r="9" spans="2:13" ht="16.5" customHeight="1">
      <c r="B9" s="41"/>
      <c r="C9" s="41"/>
      <c r="D9" s="42" t="s">
        <v>17</v>
      </c>
      <c r="E9" s="42"/>
      <c r="F9" s="4"/>
      <c r="G9" s="5" t="s">
        <v>18</v>
      </c>
      <c r="H9" s="34" t="s">
        <v>19</v>
      </c>
      <c r="I9" s="34"/>
      <c r="J9" s="34"/>
      <c r="K9" s="35"/>
      <c r="L9" s="11">
        <f>L10+L11+L12</f>
        <v>143538.32</v>
      </c>
      <c r="M9" s="21">
        <f t="shared" si="0"/>
        <v>1</v>
      </c>
    </row>
    <row r="10" spans="2:13" ht="16.5" customHeight="1">
      <c r="B10" s="43"/>
      <c r="C10" s="43"/>
      <c r="D10" s="43"/>
      <c r="E10" s="43"/>
      <c r="F10" s="6" t="s">
        <v>20</v>
      </c>
      <c r="G10" s="7" t="s">
        <v>21</v>
      </c>
      <c r="H10" s="25" t="s">
        <v>22</v>
      </c>
      <c r="I10" s="25"/>
      <c r="J10" s="25"/>
      <c r="K10" s="26"/>
      <c r="L10" s="9" t="s">
        <v>22</v>
      </c>
      <c r="M10" s="21">
        <f t="shared" si="0"/>
        <v>1</v>
      </c>
    </row>
    <row r="11" spans="2:13" ht="16.5" customHeight="1">
      <c r="B11" s="43"/>
      <c r="C11" s="43"/>
      <c r="D11" s="43"/>
      <c r="E11" s="43"/>
      <c r="F11" s="6" t="s">
        <v>23</v>
      </c>
      <c r="G11" s="7" t="s">
        <v>24</v>
      </c>
      <c r="H11" s="25" t="s">
        <v>25</v>
      </c>
      <c r="I11" s="25"/>
      <c r="J11" s="25"/>
      <c r="K11" s="26"/>
      <c r="L11" s="9" t="s">
        <v>394</v>
      </c>
      <c r="M11" s="21">
        <f t="shared" si="0"/>
        <v>1</v>
      </c>
    </row>
    <row r="12" spans="2:13" ht="16.5" customHeight="1">
      <c r="B12" s="43"/>
      <c r="C12" s="43"/>
      <c r="D12" s="43"/>
      <c r="E12" s="43"/>
      <c r="F12" s="6" t="s">
        <v>26</v>
      </c>
      <c r="G12" s="7" t="s">
        <v>27</v>
      </c>
      <c r="H12" s="25" t="s">
        <v>28</v>
      </c>
      <c r="I12" s="25"/>
      <c r="J12" s="25"/>
      <c r="K12" s="26"/>
      <c r="L12" s="9" t="s">
        <v>395</v>
      </c>
      <c r="M12" s="21">
        <f t="shared" si="0"/>
        <v>1</v>
      </c>
    </row>
    <row r="13" spans="2:13" ht="16.5" customHeight="1">
      <c r="B13" s="40" t="s">
        <v>29</v>
      </c>
      <c r="C13" s="40"/>
      <c r="D13" s="40"/>
      <c r="E13" s="40"/>
      <c r="F13" s="2"/>
      <c r="G13" s="3" t="s">
        <v>30</v>
      </c>
      <c r="H13" s="37" t="s">
        <v>31</v>
      </c>
      <c r="I13" s="37"/>
      <c r="J13" s="37"/>
      <c r="K13" s="38"/>
      <c r="L13" s="10" t="str">
        <f>L14</f>
        <v>28140,00</v>
      </c>
      <c r="M13" s="21">
        <f t="shared" si="0"/>
        <v>1</v>
      </c>
    </row>
    <row r="14" spans="2:13" ht="16.5" customHeight="1">
      <c r="B14" s="41"/>
      <c r="C14" s="41"/>
      <c r="D14" s="42" t="s">
        <v>32</v>
      </c>
      <c r="E14" s="42"/>
      <c r="F14" s="4"/>
      <c r="G14" s="5" t="s">
        <v>33</v>
      </c>
      <c r="H14" s="34" t="s">
        <v>31</v>
      </c>
      <c r="I14" s="34"/>
      <c r="J14" s="34"/>
      <c r="K14" s="35"/>
      <c r="L14" s="11" t="str">
        <f>L15</f>
        <v>28140,00</v>
      </c>
      <c r="M14" s="21">
        <f t="shared" si="0"/>
        <v>1</v>
      </c>
    </row>
    <row r="15" spans="2:13" ht="37.5" customHeight="1">
      <c r="B15" s="43"/>
      <c r="C15" s="43"/>
      <c r="D15" s="43"/>
      <c r="E15" s="43"/>
      <c r="F15" s="6" t="s">
        <v>34</v>
      </c>
      <c r="G15" s="7" t="s">
        <v>35</v>
      </c>
      <c r="H15" s="25" t="s">
        <v>31</v>
      </c>
      <c r="I15" s="25"/>
      <c r="J15" s="25"/>
      <c r="K15" s="26"/>
      <c r="L15" s="9" t="s">
        <v>396</v>
      </c>
      <c r="M15" s="21">
        <f t="shared" si="0"/>
        <v>1</v>
      </c>
    </row>
    <row r="16" spans="2:13" ht="16.5" customHeight="1">
      <c r="B16" s="40" t="s">
        <v>36</v>
      </c>
      <c r="C16" s="40"/>
      <c r="D16" s="40"/>
      <c r="E16" s="40"/>
      <c r="F16" s="2"/>
      <c r="G16" s="3" t="s">
        <v>37</v>
      </c>
      <c r="H16" s="37" t="s">
        <v>38</v>
      </c>
      <c r="I16" s="37"/>
      <c r="J16" s="37"/>
      <c r="K16" s="38"/>
      <c r="L16" s="10">
        <f>L17+L19</f>
        <v>122320.15999999999</v>
      </c>
      <c r="M16" s="21">
        <f t="shared" si="0"/>
        <v>0.021131822746516475</v>
      </c>
    </row>
    <row r="17" spans="2:13" ht="16.5" customHeight="1">
      <c r="B17" s="41"/>
      <c r="C17" s="41"/>
      <c r="D17" s="42" t="s">
        <v>39</v>
      </c>
      <c r="E17" s="42"/>
      <c r="F17" s="4"/>
      <c r="G17" s="5" t="s">
        <v>40</v>
      </c>
      <c r="H17" s="34" t="s">
        <v>41</v>
      </c>
      <c r="I17" s="34"/>
      <c r="J17" s="34"/>
      <c r="K17" s="35"/>
      <c r="L17" s="11" t="str">
        <f>L18</f>
        <v>0,00</v>
      </c>
      <c r="M17" s="21">
        <f t="shared" si="0"/>
        <v>0</v>
      </c>
    </row>
    <row r="18" spans="2:13" ht="36" customHeight="1">
      <c r="B18" s="43"/>
      <c r="C18" s="43"/>
      <c r="D18" s="43"/>
      <c r="E18" s="43"/>
      <c r="F18" s="6" t="s">
        <v>42</v>
      </c>
      <c r="G18" s="7" t="s">
        <v>43</v>
      </c>
      <c r="H18" s="25" t="s">
        <v>41</v>
      </c>
      <c r="I18" s="25"/>
      <c r="J18" s="25"/>
      <c r="K18" s="26"/>
      <c r="L18" s="9" t="s">
        <v>118</v>
      </c>
      <c r="M18" s="21">
        <f t="shared" si="0"/>
        <v>0</v>
      </c>
    </row>
    <row r="19" spans="2:13" ht="16.5" customHeight="1">
      <c r="B19" s="41"/>
      <c r="C19" s="41"/>
      <c r="D19" s="42" t="s">
        <v>44</v>
      </c>
      <c r="E19" s="42"/>
      <c r="F19" s="4"/>
      <c r="G19" s="5" t="s">
        <v>45</v>
      </c>
      <c r="H19" s="34" t="s">
        <v>46</v>
      </c>
      <c r="I19" s="34"/>
      <c r="J19" s="34"/>
      <c r="K19" s="35"/>
      <c r="L19" s="11">
        <f>L20+L21+L22+L23+L24+L25</f>
        <v>122320.15999999999</v>
      </c>
      <c r="M19" s="21">
        <f t="shared" si="0"/>
        <v>0.02163643571291115</v>
      </c>
    </row>
    <row r="20" spans="2:13" ht="16.5" customHeight="1">
      <c r="B20" s="43"/>
      <c r="C20" s="43"/>
      <c r="D20" s="43"/>
      <c r="E20" s="43"/>
      <c r="F20" s="6" t="s">
        <v>20</v>
      </c>
      <c r="G20" s="7" t="s">
        <v>21</v>
      </c>
      <c r="H20" s="25" t="s">
        <v>47</v>
      </c>
      <c r="I20" s="25"/>
      <c r="J20" s="25"/>
      <c r="K20" s="26"/>
      <c r="L20" s="9" t="s">
        <v>397</v>
      </c>
      <c r="M20" s="21">
        <f t="shared" si="0"/>
        <v>0.377416</v>
      </c>
    </row>
    <row r="21" spans="2:13" ht="16.5" customHeight="1">
      <c r="B21" s="43"/>
      <c r="C21" s="43"/>
      <c r="D21" s="43"/>
      <c r="E21" s="43"/>
      <c r="F21" s="6" t="s">
        <v>48</v>
      </c>
      <c r="G21" s="7" t="s">
        <v>49</v>
      </c>
      <c r="H21" s="25" t="s">
        <v>50</v>
      </c>
      <c r="I21" s="25"/>
      <c r="J21" s="25"/>
      <c r="K21" s="26"/>
      <c r="L21" s="9" t="s">
        <v>398</v>
      </c>
      <c r="M21" s="21">
        <f t="shared" si="0"/>
        <v>0.7633431538461538</v>
      </c>
    </row>
    <row r="22" spans="2:13" ht="16.5" customHeight="1">
      <c r="B22" s="43"/>
      <c r="C22" s="43"/>
      <c r="D22" s="43"/>
      <c r="E22" s="43"/>
      <c r="F22" s="6" t="s">
        <v>23</v>
      </c>
      <c r="G22" s="7" t="s">
        <v>24</v>
      </c>
      <c r="H22" s="25" t="s">
        <v>51</v>
      </c>
      <c r="I22" s="25"/>
      <c r="J22" s="25"/>
      <c r="K22" s="26"/>
      <c r="L22" s="9" t="s">
        <v>399</v>
      </c>
      <c r="M22" s="21">
        <f t="shared" si="0"/>
        <v>0.59761</v>
      </c>
    </row>
    <row r="23" spans="2:13" ht="16.5" customHeight="1">
      <c r="B23" s="43"/>
      <c r="C23" s="43"/>
      <c r="D23" s="43"/>
      <c r="E23" s="43"/>
      <c r="F23" s="6" t="s">
        <v>26</v>
      </c>
      <c r="G23" s="7" t="s">
        <v>27</v>
      </c>
      <c r="H23" s="25" t="s">
        <v>52</v>
      </c>
      <c r="I23" s="25"/>
      <c r="J23" s="25"/>
      <c r="K23" s="26"/>
      <c r="L23" s="9" t="s">
        <v>400</v>
      </c>
      <c r="M23" s="21">
        <f t="shared" si="0"/>
        <v>0.504</v>
      </c>
    </row>
    <row r="24" spans="2:13" ht="16.5" customHeight="1">
      <c r="B24" s="43"/>
      <c r="C24" s="43"/>
      <c r="D24" s="43"/>
      <c r="E24" s="43"/>
      <c r="F24" s="6" t="s">
        <v>10</v>
      </c>
      <c r="G24" s="7" t="s">
        <v>11</v>
      </c>
      <c r="H24" s="25" t="s">
        <v>53</v>
      </c>
      <c r="I24" s="25"/>
      <c r="J24" s="25"/>
      <c r="K24" s="26"/>
      <c r="L24" s="9" t="s">
        <v>401</v>
      </c>
      <c r="M24" s="21">
        <f t="shared" si="0"/>
        <v>0.0007698206818875739</v>
      </c>
    </row>
    <row r="25" spans="2:13" ht="37.5" customHeight="1">
      <c r="B25" s="43"/>
      <c r="C25" s="43"/>
      <c r="D25" s="43"/>
      <c r="E25" s="43"/>
      <c r="F25" s="6" t="s">
        <v>42</v>
      </c>
      <c r="G25" s="7" t="s">
        <v>43</v>
      </c>
      <c r="H25" s="25" t="s">
        <v>54</v>
      </c>
      <c r="I25" s="25"/>
      <c r="J25" s="25"/>
      <c r="K25" s="26"/>
      <c r="L25" s="9" t="s">
        <v>118</v>
      </c>
      <c r="M25" s="21">
        <f t="shared" si="0"/>
        <v>0</v>
      </c>
    </row>
    <row r="26" spans="2:13" ht="16.5" customHeight="1">
      <c r="B26" s="40" t="s">
        <v>55</v>
      </c>
      <c r="C26" s="40"/>
      <c r="D26" s="40"/>
      <c r="E26" s="40"/>
      <c r="F26" s="2"/>
      <c r="G26" s="3" t="s">
        <v>56</v>
      </c>
      <c r="H26" s="37" t="s">
        <v>57</v>
      </c>
      <c r="I26" s="37"/>
      <c r="J26" s="37"/>
      <c r="K26" s="38"/>
      <c r="L26" s="10">
        <f>L27</f>
        <v>185619.86</v>
      </c>
      <c r="M26" s="21">
        <f t="shared" si="0"/>
        <v>0.8649211356466876</v>
      </c>
    </row>
    <row r="27" spans="2:13" ht="16.5" customHeight="1">
      <c r="B27" s="41"/>
      <c r="C27" s="41"/>
      <c r="D27" s="42" t="s">
        <v>58</v>
      </c>
      <c r="E27" s="42"/>
      <c r="F27" s="4"/>
      <c r="G27" s="5" t="s">
        <v>59</v>
      </c>
      <c r="H27" s="34" t="s">
        <v>57</v>
      </c>
      <c r="I27" s="34"/>
      <c r="J27" s="34"/>
      <c r="K27" s="35"/>
      <c r="L27" s="11">
        <f>L28+L29</f>
        <v>185619.86</v>
      </c>
      <c r="M27" s="21">
        <f t="shared" si="0"/>
        <v>0.8649211356466876</v>
      </c>
    </row>
    <row r="28" spans="1:13" ht="16.5" customHeight="1">
      <c r="A28" s="13"/>
      <c r="B28" s="24"/>
      <c r="C28" s="24"/>
      <c r="D28" s="24"/>
      <c r="E28" s="24"/>
      <c r="F28" s="14" t="s">
        <v>23</v>
      </c>
      <c r="G28" s="15" t="s">
        <v>24</v>
      </c>
      <c r="H28" s="25" t="s">
        <v>60</v>
      </c>
      <c r="I28" s="25"/>
      <c r="J28" s="25"/>
      <c r="K28" s="26"/>
      <c r="L28" s="9" t="s">
        <v>402</v>
      </c>
      <c r="M28" s="21">
        <f t="shared" si="0"/>
        <v>0.8095770416224196</v>
      </c>
    </row>
    <row r="29" spans="1:13" ht="16.5" customHeight="1">
      <c r="A29" s="13"/>
      <c r="B29" s="24"/>
      <c r="C29" s="24"/>
      <c r="D29" s="24"/>
      <c r="E29" s="24"/>
      <c r="F29" s="14" t="s">
        <v>10</v>
      </c>
      <c r="G29" s="15" t="s">
        <v>11</v>
      </c>
      <c r="H29" s="25" t="s">
        <v>61</v>
      </c>
      <c r="I29" s="25"/>
      <c r="J29" s="25"/>
      <c r="K29" s="26"/>
      <c r="L29" s="9" t="s">
        <v>403</v>
      </c>
      <c r="M29" s="21">
        <f t="shared" si="0"/>
        <v>0.8770619318181818</v>
      </c>
    </row>
    <row r="30" spans="1:13" ht="16.5" customHeight="1">
      <c r="A30" s="13"/>
      <c r="B30" s="36" t="s">
        <v>62</v>
      </c>
      <c r="C30" s="36"/>
      <c r="D30" s="36"/>
      <c r="E30" s="36"/>
      <c r="F30" s="16"/>
      <c r="G30" s="17" t="s">
        <v>63</v>
      </c>
      <c r="H30" s="37" t="s">
        <v>64</v>
      </c>
      <c r="I30" s="37"/>
      <c r="J30" s="37"/>
      <c r="K30" s="38"/>
      <c r="L30" s="10">
        <f>L31+L36+L39+L63+L70+L73</f>
        <v>1093514.1199999996</v>
      </c>
      <c r="M30" s="21">
        <f t="shared" si="0"/>
        <v>0.5151658049273429</v>
      </c>
    </row>
    <row r="31" spans="1:13" ht="16.5" customHeight="1">
      <c r="A31" s="13"/>
      <c r="B31" s="32"/>
      <c r="C31" s="32"/>
      <c r="D31" s="33" t="s">
        <v>65</v>
      </c>
      <c r="E31" s="33"/>
      <c r="F31" s="18"/>
      <c r="G31" s="19" t="s">
        <v>66</v>
      </c>
      <c r="H31" s="34" t="s">
        <v>67</v>
      </c>
      <c r="I31" s="34"/>
      <c r="J31" s="34"/>
      <c r="K31" s="35"/>
      <c r="L31" s="11">
        <f>L32+L33+L34+L35</f>
        <v>21588</v>
      </c>
      <c r="M31" s="21">
        <f t="shared" si="0"/>
        <v>0.5383809666317522</v>
      </c>
    </row>
    <row r="32" spans="1:13" ht="16.5" customHeight="1">
      <c r="A32" s="13"/>
      <c r="B32" s="24"/>
      <c r="C32" s="24"/>
      <c r="D32" s="24"/>
      <c r="E32" s="24"/>
      <c r="F32" s="14" t="s">
        <v>68</v>
      </c>
      <c r="G32" s="15" t="s">
        <v>69</v>
      </c>
      <c r="H32" s="25" t="s">
        <v>70</v>
      </c>
      <c r="I32" s="25"/>
      <c r="J32" s="25"/>
      <c r="K32" s="26"/>
      <c r="L32" s="9" t="s">
        <v>404</v>
      </c>
      <c r="M32" s="21">
        <f t="shared" si="0"/>
        <v>0.5062700964630225</v>
      </c>
    </row>
    <row r="33" spans="1:13" ht="16.5" customHeight="1">
      <c r="A33" s="13"/>
      <c r="B33" s="24"/>
      <c r="C33" s="24"/>
      <c r="D33" s="24"/>
      <c r="E33" s="24"/>
      <c r="F33" s="14" t="s">
        <v>71</v>
      </c>
      <c r="G33" s="15" t="s">
        <v>72</v>
      </c>
      <c r="H33" s="25" t="s">
        <v>73</v>
      </c>
      <c r="I33" s="25"/>
      <c r="J33" s="25"/>
      <c r="K33" s="26"/>
      <c r="L33" s="9" t="s">
        <v>405</v>
      </c>
      <c r="M33" s="21">
        <f t="shared" si="0"/>
        <v>1</v>
      </c>
    </row>
    <row r="34" spans="1:13" ht="16.5" customHeight="1">
      <c r="A34" s="13"/>
      <c r="B34" s="24"/>
      <c r="C34" s="24"/>
      <c r="D34" s="24"/>
      <c r="E34" s="24"/>
      <c r="F34" s="14" t="s">
        <v>74</v>
      </c>
      <c r="G34" s="15" t="s">
        <v>75</v>
      </c>
      <c r="H34" s="25" t="s">
        <v>76</v>
      </c>
      <c r="I34" s="25"/>
      <c r="J34" s="25"/>
      <c r="K34" s="26"/>
      <c r="L34" s="9" t="s">
        <v>406</v>
      </c>
      <c r="M34" s="21">
        <f t="shared" si="0"/>
        <v>0.5016157989228007</v>
      </c>
    </row>
    <row r="35" spans="1:13" ht="16.5" customHeight="1">
      <c r="A35" s="13"/>
      <c r="B35" s="24"/>
      <c r="C35" s="24"/>
      <c r="D35" s="24"/>
      <c r="E35" s="24"/>
      <c r="F35" s="14" t="s">
        <v>77</v>
      </c>
      <c r="G35" s="15" t="s">
        <v>78</v>
      </c>
      <c r="H35" s="25" t="s">
        <v>79</v>
      </c>
      <c r="I35" s="25"/>
      <c r="J35" s="25"/>
      <c r="K35" s="26"/>
      <c r="L35" s="9" t="s">
        <v>407</v>
      </c>
      <c r="M35" s="21">
        <f t="shared" si="0"/>
        <v>0.5422705314009661</v>
      </c>
    </row>
    <row r="36" spans="1:13" ht="16.5" customHeight="1">
      <c r="A36" s="13"/>
      <c r="B36" s="32"/>
      <c r="C36" s="32"/>
      <c r="D36" s="33" t="s">
        <v>80</v>
      </c>
      <c r="E36" s="33"/>
      <c r="F36" s="18"/>
      <c r="G36" s="19" t="s">
        <v>81</v>
      </c>
      <c r="H36" s="34" t="s">
        <v>82</v>
      </c>
      <c r="I36" s="34"/>
      <c r="J36" s="34"/>
      <c r="K36" s="35"/>
      <c r="L36" s="11">
        <f>L37+L38</f>
        <v>22720.17</v>
      </c>
      <c r="M36" s="21">
        <f t="shared" si="0"/>
        <v>0.3495410769230769</v>
      </c>
    </row>
    <row r="37" spans="1:13" ht="16.5" customHeight="1">
      <c r="A37" s="13"/>
      <c r="B37" s="24"/>
      <c r="C37" s="24"/>
      <c r="D37" s="24"/>
      <c r="E37" s="24"/>
      <c r="F37" s="14" t="s">
        <v>83</v>
      </c>
      <c r="G37" s="15" t="s">
        <v>84</v>
      </c>
      <c r="H37" s="25" t="s">
        <v>85</v>
      </c>
      <c r="I37" s="25"/>
      <c r="J37" s="25"/>
      <c r="K37" s="26"/>
      <c r="L37" s="9" t="s">
        <v>408</v>
      </c>
      <c r="M37" s="21">
        <f t="shared" si="0"/>
        <v>0.36</v>
      </c>
    </row>
    <row r="38" spans="1:13" ht="16.5" customHeight="1">
      <c r="A38" s="13"/>
      <c r="B38" s="24"/>
      <c r="C38" s="24"/>
      <c r="D38" s="24"/>
      <c r="E38" s="24"/>
      <c r="F38" s="14" t="s">
        <v>20</v>
      </c>
      <c r="G38" s="15" t="s">
        <v>21</v>
      </c>
      <c r="H38" s="25" t="s">
        <v>86</v>
      </c>
      <c r="I38" s="25"/>
      <c r="J38" s="25"/>
      <c r="K38" s="26"/>
      <c r="L38" s="9" t="s">
        <v>409</v>
      </c>
      <c r="M38" s="21">
        <f t="shared" si="0"/>
        <v>0.224034</v>
      </c>
    </row>
    <row r="39" spans="1:13" ht="16.5" customHeight="1">
      <c r="A39" s="13"/>
      <c r="B39" s="32"/>
      <c r="C39" s="32"/>
      <c r="D39" s="33" t="s">
        <v>87</v>
      </c>
      <c r="E39" s="33"/>
      <c r="F39" s="18"/>
      <c r="G39" s="19" t="s">
        <v>88</v>
      </c>
      <c r="H39" s="34" t="s">
        <v>89</v>
      </c>
      <c r="I39" s="34"/>
      <c r="J39" s="34"/>
      <c r="K39" s="35"/>
      <c r="L39" s="11">
        <f>L40+L41+L46+L47+L48+L49+L50+L51+L52+L53+L54+L55+L56+L57+L58+L59+L60+L61+L62</f>
        <v>1029591.5999999997</v>
      </c>
      <c r="M39" s="21">
        <f t="shared" si="0"/>
        <v>0.5190797653030459</v>
      </c>
    </row>
    <row r="40" spans="1:13" ht="16.5" customHeight="1">
      <c r="A40" s="13"/>
      <c r="B40" s="24"/>
      <c r="C40" s="24"/>
      <c r="D40" s="24"/>
      <c r="E40" s="24"/>
      <c r="F40" s="14" t="s">
        <v>90</v>
      </c>
      <c r="G40" s="15" t="s">
        <v>91</v>
      </c>
      <c r="H40" s="25" t="s">
        <v>92</v>
      </c>
      <c r="I40" s="25"/>
      <c r="J40" s="25"/>
      <c r="K40" s="26"/>
      <c r="L40" s="9" t="s">
        <v>410</v>
      </c>
      <c r="M40" s="21">
        <f t="shared" si="0"/>
        <v>0.24</v>
      </c>
    </row>
    <row r="41" spans="1:13" ht="15.75" customHeight="1">
      <c r="A41" s="13"/>
      <c r="B41" s="24"/>
      <c r="C41" s="24"/>
      <c r="D41" s="24"/>
      <c r="E41" s="24"/>
      <c r="F41" s="14" t="s">
        <v>68</v>
      </c>
      <c r="G41" s="15" t="s">
        <v>69</v>
      </c>
      <c r="H41" s="25" t="s">
        <v>93</v>
      </c>
      <c r="I41" s="25"/>
      <c r="J41" s="25"/>
      <c r="K41" s="26"/>
      <c r="L41" s="9" t="s">
        <v>411</v>
      </c>
      <c r="M41" s="21">
        <f t="shared" si="0"/>
        <v>0.43724759813084113</v>
      </c>
    </row>
    <row r="42" spans="1:13" ht="7.5" customHeight="1" hidden="1">
      <c r="A42" s="28"/>
      <c r="B42" s="28"/>
      <c r="C42" s="28"/>
      <c r="D42" s="28"/>
      <c r="E42" s="28"/>
      <c r="F42" s="28"/>
      <c r="G42" s="28"/>
      <c r="H42" s="28"/>
      <c r="I42" s="39" t="s">
        <v>94</v>
      </c>
      <c r="J42" s="39"/>
      <c r="K42" s="13"/>
      <c r="L42" s="12"/>
      <c r="M42" s="21" t="e">
        <f t="shared" si="0"/>
        <v>#DIV/0!</v>
      </c>
    </row>
    <row r="43" spans="1:13" ht="5.25" customHeight="1" hidden="1">
      <c r="A43" s="13"/>
      <c r="B43" s="39" t="s">
        <v>95</v>
      </c>
      <c r="C43" s="39"/>
      <c r="D43" s="39"/>
      <c r="E43" s="28"/>
      <c r="F43" s="28"/>
      <c r="G43" s="28"/>
      <c r="H43" s="28"/>
      <c r="I43" s="39"/>
      <c r="J43" s="39"/>
      <c r="K43" s="13"/>
      <c r="L43" s="12"/>
      <c r="M43" s="21" t="e">
        <f t="shared" si="0"/>
        <v>#DIV/0!</v>
      </c>
    </row>
    <row r="44" spans="1:13" ht="11.25" customHeight="1" hidden="1">
      <c r="A44" s="13"/>
      <c r="B44" s="39"/>
      <c r="C44" s="39"/>
      <c r="D44" s="39"/>
      <c r="E44" s="28"/>
      <c r="F44" s="28"/>
      <c r="G44" s="28"/>
      <c r="H44" s="28"/>
      <c r="I44" s="28"/>
      <c r="J44" s="28"/>
      <c r="K44" s="28"/>
      <c r="L44" s="13"/>
      <c r="M44" s="21" t="e">
        <f t="shared" si="0"/>
        <v>#DIV/0!</v>
      </c>
    </row>
    <row r="45" spans="1:13" ht="63.7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3"/>
      <c r="M45" s="21" t="e">
        <f t="shared" si="0"/>
        <v>#DIV/0!</v>
      </c>
    </row>
    <row r="46" spans="1:13" ht="16.5" customHeight="1">
      <c r="A46" s="13"/>
      <c r="B46" s="24"/>
      <c r="C46" s="24"/>
      <c r="D46" s="24"/>
      <c r="E46" s="24"/>
      <c r="F46" s="14" t="s">
        <v>71</v>
      </c>
      <c r="G46" s="15" t="s">
        <v>72</v>
      </c>
      <c r="H46" s="25" t="s">
        <v>96</v>
      </c>
      <c r="I46" s="25"/>
      <c r="J46" s="25"/>
      <c r="K46" s="26"/>
      <c r="L46" s="9" t="s">
        <v>412</v>
      </c>
      <c r="M46" s="21">
        <f t="shared" si="0"/>
        <v>0.9256983275481224</v>
      </c>
    </row>
    <row r="47" spans="1:13" ht="16.5" customHeight="1">
      <c r="A47" s="13"/>
      <c r="B47" s="24"/>
      <c r="C47" s="24"/>
      <c r="D47" s="24"/>
      <c r="E47" s="24"/>
      <c r="F47" s="14" t="s">
        <v>74</v>
      </c>
      <c r="G47" s="15" t="s">
        <v>75</v>
      </c>
      <c r="H47" s="25" t="s">
        <v>97</v>
      </c>
      <c r="I47" s="25"/>
      <c r="J47" s="25"/>
      <c r="K47" s="26"/>
      <c r="L47" s="9" t="s">
        <v>413</v>
      </c>
      <c r="M47" s="21">
        <f t="shared" si="0"/>
        <v>0.4266362569832402</v>
      </c>
    </row>
    <row r="48" spans="1:13" ht="16.5" customHeight="1">
      <c r="A48" s="13"/>
      <c r="B48" s="24"/>
      <c r="C48" s="24"/>
      <c r="D48" s="24"/>
      <c r="E48" s="24"/>
      <c r="F48" s="14" t="s">
        <v>77</v>
      </c>
      <c r="G48" s="15" t="s">
        <v>78</v>
      </c>
      <c r="H48" s="25" t="s">
        <v>98</v>
      </c>
      <c r="I48" s="25"/>
      <c r="J48" s="25"/>
      <c r="K48" s="26"/>
      <c r="L48" s="9" t="s">
        <v>414</v>
      </c>
      <c r="M48" s="21">
        <f t="shared" si="0"/>
        <v>0.4280024288960276</v>
      </c>
    </row>
    <row r="49" spans="1:13" ht="16.5" customHeight="1">
      <c r="A49" s="13"/>
      <c r="B49" s="24"/>
      <c r="C49" s="24"/>
      <c r="D49" s="24"/>
      <c r="E49" s="24"/>
      <c r="F49" s="14" t="s">
        <v>99</v>
      </c>
      <c r="G49" s="15" t="s">
        <v>100</v>
      </c>
      <c r="H49" s="25" t="s">
        <v>101</v>
      </c>
      <c r="I49" s="25"/>
      <c r="J49" s="25"/>
      <c r="K49" s="26"/>
      <c r="L49" s="9" t="s">
        <v>415</v>
      </c>
      <c r="M49" s="21">
        <f t="shared" si="0"/>
        <v>0.6509</v>
      </c>
    </row>
    <row r="50" spans="1:13" ht="16.5" customHeight="1">
      <c r="A50" s="13"/>
      <c r="B50" s="24"/>
      <c r="C50" s="24"/>
      <c r="D50" s="24"/>
      <c r="E50" s="24"/>
      <c r="F50" s="14" t="s">
        <v>20</v>
      </c>
      <c r="G50" s="15" t="s">
        <v>21</v>
      </c>
      <c r="H50" s="25" t="s">
        <v>102</v>
      </c>
      <c r="I50" s="25"/>
      <c r="J50" s="25"/>
      <c r="K50" s="26"/>
      <c r="L50" s="9" t="s">
        <v>416</v>
      </c>
      <c r="M50" s="21">
        <f t="shared" si="0"/>
        <v>0.5485296939731563</v>
      </c>
    </row>
    <row r="51" spans="1:13" ht="16.5" customHeight="1">
      <c r="A51" s="13"/>
      <c r="B51" s="24"/>
      <c r="C51" s="24"/>
      <c r="D51" s="24"/>
      <c r="E51" s="24"/>
      <c r="F51" s="14" t="s">
        <v>103</v>
      </c>
      <c r="G51" s="15" t="s">
        <v>104</v>
      </c>
      <c r="H51" s="25" t="s">
        <v>105</v>
      </c>
      <c r="I51" s="25"/>
      <c r="J51" s="25"/>
      <c r="K51" s="26"/>
      <c r="L51" s="9" t="s">
        <v>417</v>
      </c>
      <c r="M51" s="21">
        <f t="shared" si="0"/>
        <v>0.5375954444444444</v>
      </c>
    </row>
    <row r="52" spans="1:13" ht="16.5" customHeight="1">
      <c r="A52" s="13"/>
      <c r="B52" s="24"/>
      <c r="C52" s="24"/>
      <c r="D52" s="24"/>
      <c r="E52" s="24"/>
      <c r="F52" s="14" t="s">
        <v>48</v>
      </c>
      <c r="G52" s="15" t="s">
        <v>49</v>
      </c>
      <c r="H52" s="25" t="s">
        <v>106</v>
      </c>
      <c r="I52" s="25"/>
      <c r="J52" s="25"/>
      <c r="K52" s="26"/>
      <c r="L52" s="9">
        <v>3444</v>
      </c>
      <c r="M52" s="21">
        <f t="shared" si="0"/>
        <v>0.3444</v>
      </c>
    </row>
    <row r="53" spans="1:13" ht="16.5" customHeight="1">
      <c r="A53" s="13"/>
      <c r="B53" s="24"/>
      <c r="C53" s="24"/>
      <c r="D53" s="24"/>
      <c r="E53" s="24"/>
      <c r="F53" s="14" t="s">
        <v>107</v>
      </c>
      <c r="G53" s="15" t="s">
        <v>108</v>
      </c>
      <c r="H53" s="25" t="s">
        <v>109</v>
      </c>
      <c r="I53" s="25"/>
      <c r="J53" s="25"/>
      <c r="K53" s="26"/>
      <c r="L53" s="9" t="s">
        <v>118</v>
      </c>
      <c r="M53" s="21">
        <f t="shared" si="0"/>
        <v>0</v>
      </c>
    </row>
    <row r="54" spans="1:13" ht="16.5" customHeight="1">
      <c r="A54" s="13"/>
      <c r="B54" s="24"/>
      <c r="C54" s="24"/>
      <c r="D54" s="24"/>
      <c r="E54" s="24"/>
      <c r="F54" s="14" t="s">
        <v>23</v>
      </c>
      <c r="G54" s="15" t="s">
        <v>24</v>
      </c>
      <c r="H54" s="25" t="s">
        <v>110</v>
      </c>
      <c r="I54" s="25"/>
      <c r="J54" s="25"/>
      <c r="K54" s="26"/>
      <c r="L54" s="9">
        <v>96368.23</v>
      </c>
      <c r="M54" s="21">
        <f t="shared" si="0"/>
        <v>0.637649539735222</v>
      </c>
    </row>
    <row r="55" spans="1:13" ht="16.5" customHeight="1">
      <c r="A55" s="13"/>
      <c r="B55" s="24"/>
      <c r="C55" s="24"/>
      <c r="D55" s="24"/>
      <c r="E55" s="24"/>
      <c r="F55" s="14" t="s">
        <v>111</v>
      </c>
      <c r="G55" s="15" t="s">
        <v>112</v>
      </c>
      <c r="H55" s="25" t="s">
        <v>86</v>
      </c>
      <c r="I55" s="25"/>
      <c r="J55" s="25"/>
      <c r="K55" s="26"/>
      <c r="L55" s="9" t="s">
        <v>418</v>
      </c>
      <c r="M55" s="21">
        <f t="shared" si="0"/>
        <v>0.23615999999999998</v>
      </c>
    </row>
    <row r="56" spans="1:13" ht="26.25" customHeight="1">
      <c r="A56" s="13"/>
      <c r="B56" s="24"/>
      <c r="C56" s="24"/>
      <c r="D56" s="24"/>
      <c r="E56" s="24"/>
      <c r="F56" s="14" t="s">
        <v>113</v>
      </c>
      <c r="G56" s="15" t="s">
        <v>114</v>
      </c>
      <c r="H56" s="25" t="s">
        <v>86</v>
      </c>
      <c r="I56" s="25"/>
      <c r="J56" s="25"/>
      <c r="K56" s="26"/>
      <c r="L56" s="9" t="s">
        <v>419</v>
      </c>
      <c r="M56" s="21">
        <f t="shared" si="0"/>
        <v>0.427922</v>
      </c>
    </row>
    <row r="57" spans="1:13" ht="26.25" customHeight="1">
      <c r="A57" s="13"/>
      <c r="B57" s="24"/>
      <c r="C57" s="24"/>
      <c r="D57" s="24"/>
      <c r="E57" s="24"/>
      <c r="F57" s="14" t="s">
        <v>115</v>
      </c>
      <c r="G57" s="15" t="s">
        <v>116</v>
      </c>
      <c r="H57" s="25" t="s">
        <v>117</v>
      </c>
      <c r="I57" s="25"/>
      <c r="J57" s="25"/>
      <c r="K57" s="26"/>
      <c r="L57" s="9" t="s">
        <v>420</v>
      </c>
      <c r="M57" s="21">
        <f t="shared" si="0"/>
        <v>0.49124266666666666</v>
      </c>
    </row>
    <row r="58" spans="1:13" ht="16.5" customHeight="1">
      <c r="A58" s="13"/>
      <c r="B58" s="24"/>
      <c r="C58" s="24"/>
      <c r="D58" s="24"/>
      <c r="E58" s="24"/>
      <c r="F58" s="14" t="s">
        <v>119</v>
      </c>
      <c r="G58" s="15" t="s">
        <v>120</v>
      </c>
      <c r="H58" s="25" t="s">
        <v>51</v>
      </c>
      <c r="I58" s="25"/>
      <c r="J58" s="25"/>
      <c r="K58" s="26"/>
      <c r="L58" s="9" t="s">
        <v>421</v>
      </c>
      <c r="M58" s="21">
        <f t="shared" si="0"/>
        <v>0.22482266666666667</v>
      </c>
    </row>
    <row r="59" spans="1:13" ht="16.5" customHeight="1">
      <c r="A59" s="13"/>
      <c r="B59" s="24"/>
      <c r="C59" s="24"/>
      <c r="D59" s="24"/>
      <c r="E59" s="24"/>
      <c r="F59" s="14" t="s">
        <v>26</v>
      </c>
      <c r="G59" s="15" t="s">
        <v>27</v>
      </c>
      <c r="H59" s="25" t="s">
        <v>106</v>
      </c>
      <c r="I59" s="25"/>
      <c r="J59" s="25"/>
      <c r="K59" s="26"/>
      <c r="L59" s="9" t="s">
        <v>422</v>
      </c>
      <c r="M59" s="21">
        <f t="shared" si="0"/>
        <v>0.403708</v>
      </c>
    </row>
    <row r="60" spans="1:13" ht="16.5" customHeight="1">
      <c r="A60" s="13"/>
      <c r="B60" s="24"/>
      <c r="C60" s="24"/>
      <c r="D60" s="24"/>
      <c r="E60" s="24"/>
      <c r="F60" s="14" t="s">
        <v>121</v>
      </c>
      <c r="G60" s="15" t="s">
        <v>122</v>
      </c>
      <c r="H60" s="25" t="s">
        <v>123</v>
      </c>
      <c r="I60" s="25"/>
      <c r="J60" s="25"/>
      <c r="K60" s="26"/>
      <c r="L60" s="9" t="s">
        <v>423</v>
      </c>
      <c r="M60" s="21">
        <f t="shared" si="0"/>
        <v>1</v>
      </c>
    </row>
    <row r="61" spans="1:13" ht="16.5" customHeight="1">
      <c r="A61" s="13"/>
      <c r="B61" s="24"/>
      <c r="C61" s="24"/>
      <c r="D61" s="24"/>
      <c r="E61" s="24"/>
      <c r="F61" s="14" t="s">
        <v>124</v>
      </c>
      <c r="G61" s="15" t="s">
        <v>125</v>
      </c>
      <c r="H61" s="25" t="s">
        <v>106</v>
      </c>
      <c r="I61" s="25"/>
      <c r="J61" s="25"/>
      <c r="K61" s="26"/>
      <c r="L61" s="9" t="s">
        <v>424</v>
      </c>
      <c r="M61" s="21">
        <f t="shared" si="0"/>
        <v>0.33205999999999997</v>
      </c>
    </row>
    <row r="62" spans="1:13" ht="16.5" customHeight="1">
      <c r="A62" s="13"/>
      <c r="B62" s="24"/>
      <c r="C62" s="24"/>
      <c r="D62" s="24"/>
      <c r="E62" s="24"/>
      <c r="F62" s="14" t="s">
        <v>10</v>
      </c>
      <c r="G62" s="15" t="s">
        <v>11</v>
      </c>
      <c r="H62" s="25" t="s">
        <v>126</v>
      </c>
      <c r="I62" s="25"/>
      <c r="J62" s="25"/>
      <c r="K62" s="26"/>
      <c r="L62" s="9" t="s">
        <v>425</v>
      </c>
      <c r="M62" s="21">
        <f t="shared" si="0"/>
        <v>0.7577436744186047</v>
      </c>
    </row>
    <row r="63" spans="1:13" ht="16.5" customHeight="1">
      <c r="A63" s="13"/>
      <c r="B63" s="32"/>
      <c r="C63" s="32"/>
      <c r="D63" s="33" t="s">
        <v>127</v>
      </c>
      <c r="E63" s="33"/>
      <c r="F63" s="18"/>
      <c r="G63" s="19" t="s">
        <v>128</v>
      </c>
      <c r="H63" s="34" t="s">
        <v>129</v>
      </c>
      <c r="I63" s="34"/>
      <c r="J63" s="34"/>
      <c r="K63" s="35"/>
      <c r="L63" s="11">
        <f>L64+L65+L66+L67+L68+L69</f>
        <v>2514.4</v>
      </c>
      <c r="M63" s="21">
        <f t="shared" si="0"/>
        <v>0.2415369836695485</v>
      </c>
    </row>
    <row r="64" spans="1:13" ht="16.5" customHeight="1">
      <c r="A64" s="13"/>
      <c r="B64" s="24"/>
      <c r="C64" s="24"/>
      <c r="D64" s="24"/>
      <c r="E64" s="24"/>
      <c r="F64" s="14" t="s">
        <v>90</v>
      </c>
      <c r="G64" s="15" t="s">
        <v>91</v>
      </c>
      <c r="H64" s="25" t="s">
        <v>130</v>
      </c>
      <c r="I64" s="25"/>
      <c r="J64" s="25"/>
      <c r="K64" s="26"/>
      <c r="L64" s="9" t="s">
        <v>118</v>
      </c>
      <c r="M64" s="21">
        <f t="shared" si="0"/>
        <v>0</v>
      </c>
    </row>
    <row r="65" spans="1:13" ht="16.5" customHeight="1">
      <c r="A65" s="13"/>
      <c r="B65" s="24"/>
      <c r="C65" s="24"/>
      <c r="D65" s="24"/>
      <c r="E65" s="24"/>
      <c r="F65" s="14" t="s">
        <v>74</v>
      </c>
      <c r="G65" s="15" t="s">
        <v>75</v>
      </c>
      <c r="H65" s="25" t="s">
        <v>131</v>
      </c>
      <c r="I65" s="25"/>
      <c r="J65" s="25"/>
      <c r="K65" s="26"/>
      <c r="L65" s="9" t="s">
        <v>426</v>
      </c>
      <c r="M65" s="21">
        <f t="shared" si="0"/>
        <v>0.21644106377635747</v>
      </c>
    </row>
    <row r="66" spans="1:13" ht="16.5" customHeight="1">
      <c r="A66" s="13"/>
      <c r="B66" s="24"/>
      <c r="C66" s="24"/>
      <c r="D66" s="24"/>
      <c r="E66" s="24"/>
      <c r="F66" s="14" t="s">
        <v>77</v>
      </c>
      <c r="G66" s="15" t="s">
        <v>78</v>
      </c>
      <c r="H66" s="25" t="s">
        <v>132</v>
      </c>
      <c r="I66" s="25"/>
      <c r="J66" s="25"/>
      <c r="K66" s="26"/>
      <c r="L66" s="9" t="s">
        <v>427</v>
      </c>
      <c r="M66" s="21">
        <f t="shared" si="0"/>
        <v>0.2164361675570423</v>
      </c>
    </row>
    <row r="67" spans="1:13" ht="16.5" customHeight="1">
      <c r="A67" s="13"/>
      <c r="B67" s="24"/>
      <c r="C67" s="24"/>
      <c r="D67" s="24"/>
      <c r="E67" s="24"/>
      <c r="F67" s="14" t="s">
        <v>99</v>
      </c>
      <c r="G67" s="15" t="s">
        <v>100</v>
      </c>
      <c r="H67" s="25" t="s">
        <v>133</v>
      </c>
      <c r="I67" s="25"/>
      <c r="J67" s="25"/>
      <c r="K67" s="26"/>
      <c r="L67" s="9" t="s">
        <v>428</v>
      </c>
      <c r="M67" s="21">
        <f t="shared" si="0"/>
        <v>1</v>
      </c>
    </row>
    <row r="68" spans="1:13" ht="16.5" customHeight="1">
      <c r="A68" s="13"/>
      <c r="B68" s="24"/>
      <c r="C68" s="24"/>
      <c r="D68" s="24"/>
      <c r="E68" s="24"/>
      <c r="F68" s="14" t="s">
        <v>20</v>
      </c>
      <c r="G68" s="15" t="s">
        <v>21</v>
      </c>
      <c r="H68" s="25" t="s">
        <v>134</v>
      </c>
      <c r="I68" s="25"/>
      <c r="J68" s="25"/>
      <c r="K68" s="26"/>
      <c r="L68" s="9" t="s">
        <v>118</v>
      </c>
      <c r="M68" s="21">
        <f t="shared" si="0"/>
        <v>0</v>
      </c>
    </row>
    <row r="69" spans="1:13" ht="16.5" customHeight="1">
      <c r="A69" s="13"/>
      <c r="B69" s="24"/>
      <c r="C69" s="24"/>
      <c r="D69" s="24"/>
      <c r="E69" s="24"/>
      <c r="F69" s="14" t="s">
        <v>119</v>
      </c>
      <c r="G69" s="15" t="s">
        <v>120</v>
      </c>
      <c r="H69" s="25" t="s">
        <v>135</v>
      </c>
      <c r="I69" s="25"/>
      <c r="J69" s="25"/>
      <c r="K69" s="26"/>
      <c r="L69" s="9" t="s">
        <v>429</v>
      </c>
      <c r="M69" s="21">
        <f aca="true" t="shared" si="1" ref="M69:M132">L69/H69</f>
        <v>0.6205714285714286</v>
      </c>
    </row>
    <row r="70" spans="1:13" ht="16.5" customHeight="1">
      <c r="A70" s="13"/>
      <c r="B70" s="32"/>
      <c r="C70" s="32"/>
      <c r="D70" s="33" t="s">
        <v>136</v>
      </c>
      <c r="E70" s="33"/>
      <c r="F70" s="18"/>
      <c r="G70" s="19" t="s">
        <v>137</v>
      </c>
      <c r="H70" s="34" t="s">
        <v>106</v>
      </c>
      <c r="I70" s="34"/>
      <c r="J70" s="34"/>
      <c r="K70" s="35"/>
      <c r="L70" s="11">
        <f>L71+L72</f>
        <v>3456.95</v>
      </c>
      <c r="M70" s="21">
        <f t="shared" si="1"/>
        <v>0.345695</v>
      </c>
    </row>
    <row r="71" spans="1:13" ht="16.5" customHeight="1">
      <c r="A71" s="13"/>
      <c r="B71" s="24"/>
      <c r="C71" s="24"/>
      <c r="D71" s="24"/>
      <c r="E71" s="24"/>
      <c r="F71" s="14" t="s">
        <v>20</v>
      </c>
      <c r="G71" s="15" t="s">
        <v>21</v>
      </c>
      <c r="H71" s="25" t="s">
        <v>86</v>
      </c>
      <c r="I71" s="25"/>
      <c r="J71" s="25"/>
      <c r="K71" s="26"/>
      <c r="L71" s="9" t="s">
        <v>430</v>
      </c>
      <c r="M71" s="21">
        <f t="shared" si="1"/>
        <v>0.10689000000000001</v>
      </c>
    </row>
    <row r="72" spans="1:13" ht="16.5" customHeight="1">
      <c r="A72" s="13"/>
      <c r="B72" s="24"/>
      <c r="C72" s="24"/>
      <c r="D72" s="24"/>
      <c r="E72" s="24"/>
      <c r="F72" s="14" t="s">
        <v>23</v>
      </c>
      <c r="G72" s="15" t="s">
        <v>24</v>
      </c>
      <c r="H72" s="25" t="s">
        <v>86</v>
      </c>
      <c r="I72" s="25"/>
      <c r="J72" s="25"/>
      <c r="K72" s="26"/>
      <c r="L72" s="9" t="s">
        <v>431</v>
      </c>
      <c r="M72" s="21">
        <f t="shared" si="1"/>
        <v>0.5845</v>
      </c>
    </row>
    <row r="73" spans="1:13" ht="16.5" customHeight="1">
      <c r="A73" s="13"/>
      <c r="B73" s="32"/>
      <c r="C73" s="32"/>
      <c r="D73" s="33" t="s">
        <v>138</v>
      </c>
      <c r="E73" s="33"/>
      <c r="F73" s="18"/>
      <c r="G73" s="19" t="s">
        <v>18</v>
      </c>
      <c r="H73" s="34" t="s">
        <v>139</v>
      </c>
      <c r="I73" s="34"/>
      <c r="J73" s="34"/>
      <c r="K73" s="35"/>
      <c r="L73" s="11" t="str">
        <f>L74</f>
        <v>13643,00</v>
      </c>
      <c r="M73" s="21">
        <f t="shared" si="1"/>
        <v>1</v>
      </c>
    </row>
    <row r="74" spans="1:13" ht="36.75" customHeight="1">
      <c r="A74" s="13"/>
      <c r="B74" s="24"/>
      <c r="C74" s="24"/>
      <c r="D74" s="24"/>
      <c r="E74" s="24"/>
      <c r="F74" s="14" t="s">
        <v>34</v>
      </c>
      <c r="G74" s="15" t="s">
        <v>35</v>
      </c>
      <c r="H74" s="25" t="s">
        <v>139</v>
      </c>
      <c r="I74" s="25"/>
      <c r="J74" s="25"/>
      <c r="K74" s="26"/>
      <c r="L74" s="9" t="s">
        <v>432</v>
      </c>
      <c r="M74" s="21">
        <f t="shared" si="1"/>
        <v>1</v>
      </c>
    </row>
    <row r="75" spans="1:13" ht="24.75" customHeight="1">
      <c r="A75" s="13"/>
      <c r="B75" s="36" t="s">
        <v>140</v>
      </c>
      <c r="C75" s="36"/>
      <c r="D75" s="36"/>
      <c r="E75" s="36"/>
      <c r="F75" s="16"/>
      <c r="G75" s="17" t="s">
        <v>141</v>
      </c>
      <c r="H75" s="37" t="s">
        <v>142</v>
      </c>
      <c r="I75" s="37"/>
      <c r="J75" s="37"/>
      <c r="K75" s="38"/>
      <c r="L75" s="10">
        <f>L76</f>
        <v>482</v>
      </c>
      <c r="M75" s="21">
        <f t="shared" si="1"/>
        <v>0.501039501039501</v>
      </c>
    </row>
    <row r="76" spans="1:13" ht="16.5" customHeight="1">
      <c r="A76" s="13"/>
      <c r="B76" s="32"/>
      <c r="C76" s="32"/>
      <c r="D76" s="33" t="s">
        <v>143</v>
      </c>
      <c r="E76" s="33"/>
      <c r="F76" s="18"/>
      <c r="G76" s="19" t="s">
        <v>144</v>
      </c>
      <c r="H76" s="34" t="s">
        <v>142</v>
      </c>
      <c r="I76" s="34"/>
      <c r="J76" s="34"/>
      <c r="K76" s="35"/>
      <c r="L76" s="11">
        <f>L77</f>
        <v>482</v>
      </c>
      <c r="M76" s="21">
        <f t="shared" si="1"/>
        <v>0.501039501039501</v>
      </c>
    </row>
    <row r="77" spans="1:13" ht="16.5" customHeight="1">
      <c r="A77" s="13"/>
      <c r="B77" s="24"/>
      <c r="C77" s="24"/>
      <c r="D77" s="24"/>
      <c r="E77" s="24"/>
      <c r="F77" s="14" t="s">
        <v>23</v>
      </c>
      <c r="G77" s="15" t="s">
        <v>24</v>
      </c>
      <c r="H77" s="25" t="s">
        <v>142</v>
      </c>
      <c r="I77" s="25"/>
      <c r="J77" s="25"/>
      <c r="K77" s="26"/>
      <c r="L77" s="9">
        <v>482</v>
      </c>
      <c r="M77" s="21">
        <f t="shared" si="1"/>
        <v>0.501039501039501</v>
      </c>
    </row>
    <row r="78" spans="1:13" ht="16.5" customHeight="1">
      <c r="A78" s="13"/>
      <c r="B78" s="36" t="s">
        <v>145</v>
      </c>
      <c r="C78" s="36"/>
      <c r="D78" s="36"/>
      <c r="E78" s="36"/>
      <c r="F78" s="16"/>
      <c r="G78" s="17" t="s">
        <v>146</v>
      </c>
      <c r="H78" s="37" t="s">
        <v>147</v>
      </c>
      <c r="I78" s="37"/>
      <c r="J78" s="37"/>
      <c r="K78" s="38"/>
      <c r="L78" s="10">
        <f>L79+L81+L83</f>
        <v>141974.94</v>
      </c>
      <c r="M78" s="21">
        <f t="shared" si="1"/>
        <v>0.515771741618138</v>
      </c>
    </row>
    <row r="79" spans="1:13" ht="16.5" customHeight="1">
      <c r="A79" s="13"/>
      <c r="B79" s="32"/>
      <c r="C79" s="32"/>
      <c r="D79" s="33" t="s">
        <v>148</v>
      </c>
      <c r="E79" s="33"/>
      <c r="F79" s="18"/>
      <c r="G79" s="19" t="s">
        <v>149</v>
      </c>
      <c r="H79" s="34" t="s">
        <v>86</v>
      </c>
      <c r="I79" s="34"/>
      <c r="J79" s="34"/>
      <c r="K79" s="35"/>
      <c r="L79" s="11" t="str">
        <f>L80</f>
        <v>5000,00</v>
      </c>
      <c r="M79" s="21">
        <f t="shared" si="1"/>
        <v>1</v>
      </c>
    </row>
    <row r="80" spans="1:13" ht="16.5" customHeight="1">
      <c r="A80" s="13"/>
      <c r="B80" s="24"/>
      <c r="C80" s="24"/>
      <c r="D80" s="24"/>
      <c r="E80" s="24"/>
      <c r="F80" s="14" t="s">
        <v>150</v>
      </c>
      <c r="G80" s="15" t="s">
        <v>151</v>
      </c>
      <c r="H80" s="25" t="s">
        <v>86</v>
      </c>
      <c r="I80" s="25"/>
      <c r="J80" s="25"/>
      <c r="K80" s="26"/>
      <c r="L80" s="9" t="s">
        <v>433</v>
      </c>
      <c r="M80" s="21">
        <f t="shared" si="1"/>
        <v>1</v>
      </c>
    </row>
    <row r="81" spans="1:13" ht="16.5" customHeight="1">
      <c r="A81" s="13"/>
      <c r="B81" s="32"/>
      <c r="C81" s="32"/>
      <c r="D81" s="33" t="s">
        <v>152</v>
      </c>
      <c r="E81" s="33"/>
      <c r="F81" s="18"/>
      <c r="G81" s="19" t="s">
        <v>153</v>
      </c>
      <c r="H81" s="34" t="s">
        <v>86</v>
      </c>
      <c r="I81" s="34"/>
      <c r="J81" s="34"/>
      <c r="K81" s="35"/>
      <c r="L81" s="11" t="str">
        <f>L82</f>
        <v>5000,00</v>
      </c>
      <c r="M81" s="21">
        <f t="shared" si="1"/>
        <v>1</v>
      </c>
    </row>
    <row r="82" spans="1:13" ht="37.5" customHeight="1">
      <c r="A82" s="13"/>
      <c r="B82" s="24"/>
      <c r="C82" s="24"/>
      <c r="D82" s="24"/>
      <c r="E82" s="24"/>
      <c r="F82" s="14" t="s">
        <v>42</v>
      </c>
      <c r="G82" s="15" t="s">
        <v>43</v>
      </c>
      <c r="H82" s="25" t="s">
        <v>86</v>
      </c>
      <c r="I82" s="25"/>
      <c r="J82" s="25"/>
      <c r="K82" s="26"/>
      <c r="L82" s="9" t="s">
        <v>433</v>
      </c>
      <c r="M82" s="21">
        <f t="shared" si="1"/>
        <v>1</v>
      </c>
    </row>
    <row r="83" spans="1:13" ht="16.5" customHeight="1">
      <c r="A83" s="13"/>
      <c r="B83" s="32"/>
      <c r="C83" s="32"/>
      <c r="D83" s="33" t="s">
        <v>154</v>
      </c>
      <c r="E83" s="33"/>
      <c r="F83" s="18"/>
      <c r="G83" s="19" t="s">
        <v>155</v>
      </c>
      <c r="H83" s="34" t="s">
        <v>156</v>
      </c>
      <c r="I83" s="34"/>
      <c r="J83" s="34"/>
      <c r="K83" s="35"/>
      <c r="L83" s="11">
        <f>L84+L85+L91+L92+L93+L94+L95+L96+L97+L98+L99+L100+L101+L102+L103+L104</f>
        <v>131974.94</v>
      </c>
      <c r="M83" s="21">
        <f t="shared" si="1"/>
        <v>0.49789275918918613</v>
      </c>
    </row>
    <row r="84" spans="1:13" ht="16.5" customHeight="1">
      <c r="A84" s="13"/>
      <c r="B84" s="24"/>
      <c r="C84" s="24"/>
      <c r="D84" s="24"/>
      <c r="E84" s="24"/>
      <c r="F84" s="14" t="s">
        <v>90</v>
      </c>
      <c r="G84" s="15" t="s">
        <v>91</v>
      </c>
      <c r="H84" s="25" t="s">
        <v>157</v>
      </c>
      <c r="I84" s="25"/>
      <c r="J84" s="25"/>
      <c r="K84" s="26"/>
      <c r="L84" s="9" t="s">
        <v>118</v>
      </c>
      <c r="M84" s="21">
        <f t="shared" si="1"/>
        <v>0</v>
      </c>
    </row>
    <row r="85" spans="1:13" ht="15.75" customHeight="1">
      <c r="A85" s="13"/>
      <c r="B85" s="24"/>
      <c r="C85" s="24"/>
      <c r="D85" s="24"/>
      <c r="E85" s="24"/>
      <c r="F85" s="14" t="s">
        <v>83</v>
      </c>
      <c r="G85" s="15" t="s">
        <v>84</v>
      </c>
      <c r="H85" s="25" t="s">
        <v>86</v>
      </c>
      <c r="I85" s="25"/>
      <c r="J85" s="25"/>
      <c r="K85" s="26"/>
      <c r="L85" s="9" t="s">
        <v>434</v>
      </c>
      <c r="M85" s="21">
        <f t="shared" si="1"/>
        <v>0.493</v>
      </c>
    </row>
    <row r="86" spans="1:13" ht="5.25" customHeight="1" hidden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2"/>
      <c r="M86" s="21" t="e">
        <f t="shared" si="1"/>
        <v>#DIV/0!</v>
      </c>
    </row>
    <row r="87" spans="1:13" ht="5.25" customHeight="1" hidden="1">
      <c r="A87" s="28"/>
      <c r="B87" s="28"/>
      <c r="C87" s="28"/>
      <c r="D87" s="28"/>
      <c r="E87" s="28"/>
      <c r="F87" s="28"/>
      <c r="G87" s="28"/>
      <c r="H87" s="28"/>
      <c r="I87" s="39" t="s">
        <v>158</v>
      </c>
      <c r="J87" s="39"/>
      <c r="K87" s="13"/>
      <c r="L87" s="12"/>
      <c r="M87" s="21" t="e">
        <f t="shared" si="1"/>
        <v>#DIV/0!</v>
      </c>
    </row>
    <row r="88" spans="1:13" ht="5.25" customHeight="1" hidden="1">
      <c r="A88" s="13"/>
      <c r="B88" s="39" t="s">
        <v>95</v>
      </c>
      <c r="C88" s="39"/>
      <c r="D88" s="39"/>
      <c r="E88" s="28"/>
      <c r="F88" s="28"/>
      <c r="G88" s="28"/>
      <c r="H88" s="28"/>
      <c r="I88" s="39"/>
      <c r="J88" s="39"/>
      <c r="K88" s="13"/>
      <c r="L88" s="12"/>
      <c r="M88" s="21" t="e">
        <f t="shared" si="1"/>
        <v>#DIV/0!</v>
      </c>
    </row>
    <row r="89" spans="1:13" ht="11.25" customHeight="1" hidden="1">
      <c r="A89" s="13"/>
      <c r="B89" s="39"/>
      <c r="C89" s="39"/>
      <c r="D89" s="39"/>
      <c r="E89" s="28"/>
      <c r="F89" s="28"/>
      <c r="G89" s="28"/>
      <c r="H89" s="28"/>
      <c r="I89" s="28"/>
      <c r="J89" s="28"/>
      <c r="K89" s="28"/>
      <c r="L89" s="12"/>
      <c r="M89" s="21" t="e">
        <f t="shared" si="1"/>
        <v>#DIV/0!</v>
      </c>
    </row>
    <row r="90" spans="1:13" ht="63.75" customHeight="1" hidden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2"/>
      <c r="M90" s="21" t="e">
        <f t="shared" si="1"/>
        <v>#DIV/0!</v>
      </c>
    </row>
    <row r="91" spans="1:13" ht="16.5" customHeight="1">
      <c r="A91" s="13"/>
      <c r="B91" s="24"/>
      <c r="C91" s="24"/>
      <c r="D91" s="24"/>
      <c r="E91" s="24"/>
      <c r="F91" s="14" t="s">
        <v>68</v>
      </c>
      <c r="G91" s="15" t="s">
        <v>69</v>
      </c>
      <c r="H91" s="25" t="s">
        <v>159</v>
      </c>
      <c r="I91" s="25"/>
      <c r="J91" s="25"/>
      <c r="K91" s="26"/>
      <c r="L91" s="9" t="s">
        <v>435</v>
      </c>
      <c r="M91" s="21">
        <f t="shared" si="1"/>
        <v>0.49244319620253163</v>
      </c>
    </row>
    <row r="92" spans="1:13" ht="16.5" customHeight="1">
      <c r="A92" s="13"/>
      <c r="B92" s="24"/>
      <c r="C92" s="24"/>
      <c r="D92" s="24"/>
      <c r="E92" s="24"/>
      <c r="F92" s="14" t="s">
        <v>71</v>
      </c>
      <c r="G92" s="15" t="s">
        <v>72</v>
      </c>
      <c r="H92" s="25" t="s">
        <v>160</v>
      </c>
      <c r="I92" s="25"/>
      <c r="J92" s="25"/>
      <c r="K92" s="26"/>
      <c r="L92" s="9" t="s">
        <v>436</v>
      </c>
      <c r="M92" s="21">
        <f t="shared" si="1"/>
        <v>0.9117836363636365</v>
      </c>
    </row>
    <row r="93" spans="1:13" ht="16.5" customHeight="1">
      <c r="A93" s="13"/>
      <c r="B93" s="24"/>
      <c r="C93" s="24"/>
      <c r="D93" s="24"/>
      <c r="E93" s="24"/>
      <c r="F93" s="14" t="s">
        <v>74</v>
      </c>
      <c r="G93" s="15" t="s">
        <v>75</v>
      </c>
      <c r="H93" s="25" t="s">
        <v>101</v>
      </c>
      <c r="I93" s="25"/>
      <c r="J93" s="25"/>
      <c r="K93" s="26"/>
      <c r="L93" s="9" t="s">
        <v>437</v>
      </c>
      <c r="M93" s="21">
        <f t="shared" si="1"/>
        <v>0.40192</v>
      </c>
    </row>
    <row r="94" spans="1:13" ht="16.5" customHeight="1">
      <c r="A94" s="13"/>
      <c r="B94" s="24"/>
      <c r="C94" s="24"/>
      <c r="D94" s="24"/>
      <c r="E94" s="24"/>
      <c r="F94" s="14" t="s">
        <v>77</v>
      </c>
      <c r="G94" s="15" t="s">
        <v>78</v>
      </c>
      <c r="H94" s="25" t="s">
        <v>161</v>
      </c>
      <c r="I94" s="25"/>
      <c r="J94" s="25"/>
      <c r="K94" s="26"/>
      <c r="L94" s="9" t="s">
        <v>438</v>
      </c>
      <c r="M94" s="21">
        <f t="shared" si="1"/>
        <v>0.03244117647058824</v>
      </c>
    </row>
    <row r="95" spans="1:13" ht="16.5" customHeight="1">
      <c r="A95" s="13"/>
      <c r="B95" s="24"/>
      <c r="C95" s="24"/>
      <c r="D95" s="24"/>
      <c r="E95" s="24"/>
      <c r="F95" s="14" t="s">
        <v>99</v>
      </c>
      <c r="G95" s="15" t="s">
        <v>100</v>
      </c>
      <c r="H95" s="25" t="s">
        <v>47</v>
      </c>
      <c r="I95" s="25"/>
      <c r="J95" s="25"/>
      <c r="K95" s="26"/>
      <c r="L95" s="9" t="s">
        <v>439</v>
      </c>
      <c r="M95" s="21">
        <f t="shared" si="1"/>
        <v>0.4399172</v>
      </c>
    </row>
    <row r="96" spans="1:13" ht="16.5" customHeight="1">
      <c r="A96" s="13"/>
      <c r="B96" s="24"/>
      <c r="C96" s="24"/>
      <c r="D96" s="24"/>
      <c r="E96" s="24"/>
      <c r="F96" s="14" t="s">
        <v>20</v>
      </c>
      <c r="G96" s="15" t="s">
        <v>21</v>
      </c>
      <c r="H96" s="25" t="s">
        <v>162</v>
      </c>
      <c r="I96" s="25"/>
      <c r="J96" s="25"/>
      <c r="K96" s="26"/>
      <c r="L96" s="9" t="s">
        <v>440</v>
      </c>
      <c r="M96" s="21">
        <f t="shared" si="1"/>
        <v>0.8889968085106382</v>
      </c>
    </row>
    <row r="97" spans="1:13" ht="16.5" customHeight="1">
      <c r="A97" s="13"/>
      <c r="B97" s="24"/>
      <c r="C97" s="24"/>
      <c r="D97" s="24"/>
      <c r="E97" s="24"/>
      <c r="F97" s="14" t="s">
        <v>103</v>
      </c>
      <c r="G97" s="15" t="s">
        <v>104</v>
      </c>
      <c r="H97" s="25" t="s">
        <v>163</v>
      </c>
      <c r="I97" s="25"/>
      <c r="J97" s="25"/>
      <c r="K97" s="26"/>
      <c r="L97" s="9" t="s">
        <v>441</v>
      </c>
      <c r="M97" s="21">
        <f t="shared" si="1"/>
        <v>0.7282495</v>
      </c>
    </row>
    <row r="98" spans="1:13" ht="16.5" customHeight="1">
      <c r="A98" s="13"/>
      <c r="B98" s="24"/>
      <c r="C98" s="24"/>
      <c r="D98" s="24"/>
      <c r="E98" s="24"/>
      <c r="F98" s="14" t="s">
        <v>48</v>
      </c>
      <c r="G98" s="15" t="s">
        <v>49</v>
      </c>
      <c r="H98" s="25" t="s">
        <v>86</v>
      </c>
      <c r="I98" s="25"/>
      <c r="J98" s="25"/>
      <c r="K98" s="26"/>
      <c r="L98" s="9" t="s">
        <v>442</v>
      </c>
      <c r="M98" s="21">
        <f t="shared" si="1"/>
        <v>0.878</v>
      </c>
    </row>
    <row r="99" spans="1:13" ht="16.5" customHeight="1">
      <c r="A99" s="13"/>
      <c r="B99" s="24"/>
      <c r="C99" s="24"/>
      <c r="D99" s="24"/>
      <c r="E99" s="24"/>
      <c r="F99" s="14" t="s">
        <v>107</v>
      </c>
      <c r="G99" s="15" t="s">
        <v>108</v>
      </c>
      <c r="H99" s="25" t="s">
        <v>164</v>
      </c>
      <c r="I99" s="25"/>
      <c r="J99" s="25"/>
      <c r="K99" s="26"/>
      <c r="L99" s="9" t="s">
        <v>443</v>
      </c>
      <c r="M99" s="21">
        <f t="shared" si="1"/>
        <v>0.34</v>
      </c>
    </row>
    <row r="100" spans="1:13" ht="16.5" customHeight="1">
      <c r="A100" s="13"/>
      <c r="B100" s="24"/>
      <c r="C100" s="24"/>
      <c r="D100" s="24"/>
      <c r="E100" s="24"/>
      <c r="F100" s="14" t="s">
        <v>23</v>
      </c>
      <c r="G100" s="15" t="s">
        <v>24</v>
      </c>
      <c r="H100" s="25" t="s">
        <v>165</v>
      </c>
      <c r="I100" s="25"/>
      <c r="J100" s="25"/>
      <c r="K100" s="26"/>
      <c r="L100" s="9" t="s">
        <v>444</v>
      </c>
      <c r="M100" s="21">
        <f t="shared" si="1"/>
        <v>0.7839018181818181</v>
      </c>
    </row>
    <row r="101" spans="1:13" ht="16.5" customHeight="1">
      <c r="A101" s="13"/>
      <c r="B101" s="24"/>
      <c r="C101" s="24"/>
      <c r="D101" s="24"/>
      <c r="E101" s="24"/>
      <c r="F101" s="14" t="s">
        <v>119</v>
      </c>
      <c r="G101" s="15" t="s">
        <v>120</v>
      </c>
      <c r="H101" s="25" t="s">
        <v>166</v>
      </c>
      <c r="I101" s="25"/>
      <c r="J101" s="25"/>
      <c r="K101" s="26"/>
      <c r="L101" s="9" t="s">
        <v>118</v>
      </c>
      <c r="M101" s="21">
        <f t="shared" si="1"/>
        <v>0</v>
      </c>
    </row>
    <row r="102" spans="1:13" ht="16.5" customHeight="1">
      <c r="A102" s="13"/>
      <c r="B102" s="24"/>
      <c r="C102" s="24"/>
      <c r="D102" s="24"/>
      <c r="E102" s="24"/>
      <c r="F102" s="14" t="s">
        <v>26</v>
      </c>
      <c r="G102" s="15" t="s">
        <v>27</v>
      </c>
      <c r="H102" s="25" t="s">
        <v>106</v>
      </c>
      <c r="I102" s="25"/>
      <c r="J102" s="25"/>
      <c r="K102" s="26"/>
      <c r="L102" s="9" t="s">
        <v>445</v>
      </c>
      <c r="M102" s="21">
        <f t="shared" si="1"/>
        <v>0.3333</v>
      </c>
    </row>
    <row r="103" spans="1:13" ht="16.5" customHeight="1">
      <c r="A103" s="13"/>
      <c r="B103" s="24"/>
      <c r="C103" s="24"/>
      <c r="D103" s="24"/>
      <c r="E103" s="24"/>
      <c r="F103" s="14" t="s">
        <v>121</v>
      </c>
      <c r="G103" s="15" t="s">
        <v>122</v>
      </c>
      <c r="H103" s="25" t="s">
        <v>167</v>
      </c>
      <c r="I103" s="25"/>
      <c r="J103" s="25"/>
      <c r="K103" s="26"/>
      <c r="L103" s="9" t="s">
        <v>446</v>
      </c>
      <c r="M103" s="21">
        <f t="shared" si="1"/>
        <v>1</v>
      </c>
    </row>
    <row r="104" spans="1:13" ht="16.5" customHeight="1">
      <c r="A104" s="13"/>
      <c r="B104" s="24"/>
      <c r="C104" s="24"/>
      <c r="D104" s="24"/>
      <c r="E104" s="24"/>
      <c r="F104" s="14" t="s">
        <v>168</v>
      </c>
      <c r="G104" s="15" t="s">
        <v>169</v>
      </c>
      <c r="H104" s="25" t="s">
        <v>54</v>
      </c>
      <c r="I104" s="25"/>
      <c r="J104" s="25"/>
      <c r="K104" s="26"/>
      <c r="L104" s="9" t="s">
        <v>118</v>
      </c>
      <c r="M104" s="21">
        <f t="shared" si="1"/>
        <v>0</v>
      </c>
    </row>
    <row r="105" spans="1:13" ht="16.5" customHeight="1">
      <c r="A105" s="13"/>
      <c r="B105" s="32"/>
      <c r="C105" s="32"/>
      <c r="D105" s="33" t="s">
        <v>170</v>
      </c>
      <c r="E105" s="33"/>
      <c r="F105" s="18"/>
      <c r="G105" s="19" t="s">
        <v>171</v>
      </c>
      <c r="H105" s="34" t="s">
        <v>172</v>
      </c>
      <c r="I105" s="34"/>
      <c r="J105" s="34"/>
      <c r="K105" s="35"/>
      <c r="L105" s="11" t="str">
        <f>L106</f>
        <v>0,00</v>
      </c>
      <c r="M105" s="21">
        <f t="shared" si="1"/>
        <v>0</v>
      </c>
    </row>
    <row r="106" spans="1:13" ht="16.5" customHeight="1">
      <c r="A106" s="13"/>
      <c r="B106" s="24"/>
      <c r="C106" s="24"/>
      <c r="D106" s="24"/>
      <c r="E106" s="24"/>
      <c r="F106" s="14" t="s">
        <v>23</v>
      </c>
      <c r="G106" s="15" t="s">
        <v>24</v>
      </c>
      <c r="H106" s="25" t="s">
        <v>172</v>
      </c>
      <c r="I106" s="25"/>
      <c r="J106" s="25"/>
      <c r="K106" s="26"/>
      <c r="L106" s="9" t="s">
        <v>118</v>
      </c>
      <c r="M106" s="21">
        <f t="shared" si="1"/>
        <v>0</v>
      </c>
    </row>
    <row r="107" spans="1:13" ht="38.25" customHeight="1">
      <c r="A107" s="13"/>
      <c r="B107" s="36" t="s">
        <v>173</v>
      </c>
      <c r="C107" s="36"/>
      <c r="D107" s="36"/>
      <c r="E107" s="36"/>
      <c r="F107" s="16"/>
      <c r="G107" s="17" t="s">
        <v>174</v>
      </c>
      <c r="H107" s="37" t="s">
        <v>175</v>
      </c>
      <c r="I107" s="37"/>
      <c r="J107" s="37"/>
      <c r="K107" s="38"/>
      <c r="L107" s="10">
        <f>L108</f>
        <v>22298.72</v>
      </c>
      <c r="M107" s="21">
        <f t="shared" si="1"/>
        <v>0.2623378823529412</v>
      </c>
    </row>
    <row r="108" spans="1:13" ht="16.5" customHeight="1">
      <c r="A108" s="13"/>
      <c r="B108" s="32"/>
      <c r="C108" s="32"/>
      <c r="D108" s="33" t="s">
        <v>176</v>
      </c>
      <c r="E108" s="33"/>
      <c r="F108" s="18"/>
      <c r="G108" s="19" t="s">
        <v>177</v>
      </c>
      <c r="H108" s="34" t="s">
        <v>175</v>
      </c>
      <c r="I108" s="34"/>
      <c r="J108" s="34"/>
      <c r="K108" s="35"/>
      <c r="L108" s="11">
        <f>L109+L110+L111</f>
        <v>22298.72</v>
      </c>
      <c r="M108" s="21">
        <f t="shared" si="1"/>
        <v>0.2623378823529412</v>
      </c>
    </row>
    <row r="109" spans="1:13" ht="16.5" customHeight="1">
      <c r="A109" s="13"/>
      <c r="B109" s="24"/>
      <c r="C109" s="24"/>
      <c r="D109" s="24"/>
      <c r="E109" s="24"/>
      <c r="F109" s="14" t="s">
        <v>83</v>
      </c>
      <c r="G109" s="15" t="s">
        <v>84</v>
      </c>
      <c r="H109" s="25" t="s">
        <v>178</v>
      </c>
      <c r="I109" s="25"/>
      <c r="J109" s="25"/>
      <c r="K109" s="26"/>
      <c r="L109" s="9" t="s">
        <v>447</v>
      </c>
      <c r="M109" s="21">
        <f t="shared" si="1"/>
        <v>0.2774082222222222</v>
      </c>
    </row>
    <row r="110" spans="1:13" ht="16.5" customHeight="1">
      <c r="A110" s="13"/>
      <c r="B110" s="24"/>
      <c r="C110" s="24"/>
      <c r="D110" s="24"/>
      <c r="E110" s="24"/>
      <c r="F110" s="14" t="s">
        <v>179</v>
      </c>
      <c r="G110" s="15" t="s">
        <v>180</v>
      </c>
      <c r="H110" s="25" t="s">
        <v>181</v>
      </c>
      <c r="I110" s="25"/>
      <c r="J110" s="25"/>
      <c r="K110" s="26"/>
      <c r="L110" s="9" t="s">
        <v>448</v>
      </c>
      <c r="M110" s="21">
        <f t="shared" si="1"/>
        <v>0.27354</v>
      </c>
    </row>
    <row r="111" spans="1:13" ht="16.5" customHeight="1">
      <c r="A111" s="13"/>
      <c r="B111" s="24"/>
      <c r="C111" s="24"/>
      <c r="D111" s="24"/>
      <c r="E111" s="24"/>
      <c r="F111" s="14" t="s">
        <v>23</v>
      </c>
      <c r="G111" s="15" t="s">
        <v>24</v>
      </c>
      <c r="H111" s="25" t="s">
        <v>86</v>
      </c>
      <c r="I111" s="25"/>
      <c r="J111" s="25"/>
      <c r="K111" s="26"/>
      <c r="L111" s="9" t="s">
        <v>449</v>
      </c>
      <c r="M111" s="21">
        <f t="shared" si="1"/>
        <v>0.04829</v>
      </c>
    </row>
    <row r="112" spans="1:13" ht="16.5" customHeight="1">
      <c r="A112" s="13"/>
      <c r="B112" s="36" t="s">
        <v>182</v>
      </c>
      <c r="C112" s="36"/>
      <c r="D112" s="36"/>
      <c r="E112" s="36"/>
      <c r="F112" s="16"/>
      <c r="G112" s="17" t="s">
        <v>183</v>
      </c>
      <c r="H112" s="37" t="s">
        <v>184</v>
      </c>
      <c r="I112" s="37"/>
      <c r="J112" s="37"/>
      <c r="K112" s="38"/>
      <c r="L112" s="10" t="str">
        <f>L113</f>
        <v>17211,50</v>
      </c>
      <c r="M112" s="21">
        <f t="shared" si="1"/>
        <v>0.4302875</v>
      </c>
    </row>
    <row r="113" spans="1:13" ht="23.25" customHeight="1">
      <c r="A113" s="13"/>
      <c r="B113" s="32"/>
      <c r="C113" s="32"/>
      <c r="D113" s="33" t="s">
        <v>185</v>
      </c>
      <c r="E113" s="33"/>
      <c r="F113" s="18"/>
      <c r="G113" s="19" t="s">
        <v>186</v>
      </c>
      <c r="H113" s="34" t="s">
        <v>184</v>
      </c>
      <c r="I113" s="34"/>
      <c r="J113" s="34"/>
      <c r="K113" s="35"/>
      <c r="L113" s="11" t="str">
        <f>L114</f>
        <v>17211,50</v>
      </c>
      <c r="M113" s="21">
        <f t="shared" si="1"/>
        <v>0.4302875</v>
      </c>
    </row>
    <row r="114" spans="1:13" ht="27.75" customHeight="1">
      <c r="A114" s="13"/>
      <c r="B114" s="24"/>
      <c r="C114" s="24"/>
      <c r="D114" s="24"/>
      <c r="E114" s="24"/>
      <c r="F114" s="14" t="s">
        <v>187</v>
      </c>
      <c r="G114" s="15" t="s">
        <v>188</v>
      </c>
      <c r="H114" s="25" t="s">
        <v>184</v>
      </c>
      <c r="I114" s="25"/>
      <c r="J114" s="25"/>
      <c r="K114" s="26"/>
      <c r="L114" s="9" t="s">
        <v>450</v>
      </c>
      <c r="M114" s="21">
        <f t="shared" si="1"/>
        <v>0.4302875</v>
      </c>
    </row>
    <row r="115" spans="1:13" ht="16.5" customHeight="1">
      <c r="A115" s="13"/>
      <c r="B115" s="36" t="s">
        <v>189</v>
      </c>
      <c r="C115" s="36"/>
      <c r="D115" s="36"/>
      <c r="E115" s="36"/>
      <c r="F115" s="16"/>
      <c r="G115" s="17" t="s">
        <v>190</v>
      </c>
      <c r="H115" s="37" t="s">
        <v>191</v>
      </c>
      <c r="I115" s="37"/>
      <c r="J115" s="37"/>
      <c r="K115" s="38"/>
      <c r="L115" s="10" t="str">
        <f>L116</f>
        <v>0,00</v>
      </c>
      <c r="M115" s="21">
        <f t="shared" si="1"/>
        <v>0</v>
      </c>
    </row>
    <row r="116" spans="1:13" ht="16.5" customHeight="1">
      <c r="A116" s="13"/>
      <c r="B116" s="32"/>
      <c r="C116" s="32"/>
      <c r="D116" s="33" t="s">
        <v>192</v>
      </c>
      <c r="E116" s="33"/>
      <c r="F116" s="18"/>
      <c r="G116" s="19" t="s">
        <v>193</v>
      </c>
      <c r="H116" s="34" t="s">
        <v>191</v>
      </c>
      <c r="I116" s="34"/>
      <c r="J116" s="34"/>
      <c r="K116" s="35"/>
      <c r="L116" s="11" t="str">
        <f>L117</f>
        <v>0,00</v>
      </c>
      <c r="M116" s="21">
        <f t="shared" si="1"/>
        <v>0</v>
      </c>
    </row>
    <row r="117" spans="1:13" ht="16.5" customHeight="1">
      <c r="A117" s="13"/>
      <c r="B117" s="24"/>
      <c r="C117" s="24"/>
      <c r="D117" s="24"/>
      <c r="E117" s="24"/>
      <c r="F117" s="14" t="s">
        <v>194</v>
      </c>
      <c r="G117" s="15" t="s">
        <v>195</v>
      </c>
      <c r="H117" s="25" t="s">
        <v>191</v>
      </c>
      <c r="I117" s="25"/>
      <c r="J117" s="25"/>
      <c r="K117" s="26"/>
      <c r="L117" s="9" t="s">
        <v>118</v>
      </c>
      <c r="M117" s="21">
        <f t="shared" si="1"/>
        <v>0</v>
      </c>
    </row>
    <row r="118" spans="1:13" ht="16.5" customHeight="1">
      <c r="A118" s="13"/>
      <c r="B118" s="36" t="s">
        <v>196</v>
      </c>
      <c r="C118" s="36"/>
      <c r="D118" s="36"/>
      <c r="E118" s="36"/>
      <c r="F118" s="16"/>
      <c r="G118" s="17" t="s">
        <v>197</v>
      </c>
      <c r="H118" s="37" t="s">
        <v>198</v>
      </c>
      <c r="I118" s="37"/>
      <c r="J118" s="37"/>
      <c r="K118" s="38"/>
      <c r="L118" s="10">
        <f>L119+L144+L153+L167+L192+L194+L197+L205</f>
        <v>2845680.56</v>
      </c>
      <c r="M118" s="21">
        <f t="shared" si="1"/>
        <v>0.5121879793301931</v>
      </c>
    </row>
    <row r="119" spans="1:13" ht="16.5" customHeight="1">
      <c r="A119" s="13"/>
      <c r="B119" s="32"/>
      <c r="C119" s="32"/>
      <c r="D119" s="33" t="s">
        <v>199</v>
      </c>
      <c r="E119" s="33"/>
      <c r="F119" s="18"/>
      <c r="G119" s="19" t="s">
        <v>200</v>
      </c>
      <c r="H119" s="34" t="s">
        <v>201</v>
      </c>
      <c r="I119" s="34"/>
      <c r="J119" s="34"/>
      <c r="K119" s="35"/>
      <c r="L119" s="11">
        <f>L120+L121+L122+L123+L124+L125+L126+L127+L128+L129+L130+L131+L132+L133+L139+L140+L141+L142+L143</f>
        <v>1546868.7400000002</v>
      </c>
      <c r="M119" s="21">
        <f t="shared" si="1"/>
        <v>0.4823585060398156</v>
      </c>
    </row>
    <row r="120" spans="1:13" ht="16.5" customHeight="1">
      <c r="A120" s="13"/>
      <c r="B120" s="24"/>
      <c r="C120" s="24"/>
      <c r="D120" s="24"/>
      <c r="E120" s="24"/>
      <c r="F120" s="14" t="s">
        <v>90</v>
      </c>
      <c r="G120" s="15" t="s">
        <v>91</v>
      </c>
      <c r="H120" s="25" t="s">
        <v>202</v>
      </c>
      <c r="I120" s="25"/>
      <c r="J120" s="25"/>
      <c r="K120" s="26"/>
      <c r="L120" s="9" t="s">
        <v>451</v>
      </c>
      <c r="M120" s="21">
        <f t="shared" si="1"/>
        <v>0.528304892086331</v>
      </c>
    </row>
    <row r="121" spans="1:13" ht="16.5" customHeight="1">
      <c r="A121" s="13"/>
      <c r="B121" s="24"/>
      <c r="C121" s="24"/>
      <c r="D121" s="24"/>
      <c r="E121" s="24"/>
      <c r="F121" s="14" t="s">
        <v>68</v>
      </c>
      <c r="G121" s="15" t="s">
        <v>69</v>
      </c>
      <c r="H121" s="25" t="s">
        <v>203</v>
      </c>
      <c r="I121" s="25"/>
      <c r="J121" s="25"/>
      <c r="K121" s="26"/>
      <c r="L121" s="9" t="s">
        <v>452</v>
      </c>
      <c r="M121" s="21">
        <f t="shared" si="1"/>
        <v>0.5060647694840834</v>
      </c>
    </row>
    <row r="122" spans="1:13" ht="16.5" customHeight="1">
      <c r="A122" s="13"/>
      <c r="B122" s="24"/>
      <c r="C122" s="24"/>
      <c r="D122" s="24"/>
      <c r="E122" s="24"/>
      <c r="F122" s="14" t="s">
        <v>71</v>
      </c>
      <c r="G122" s="15" t="s">
        <v>72</v>
      </c>
      <c r="H122" s="25" t="s">
        <v>204</v>
      </c>
      <c r="I122" s="25"/>
      <c r="J122" s="25"/>
      <c r="K122" s="26"/>
      <c r="L122" s="9" t="s">
        <v>453</v>
      </c>
      <c r="M122" s="21">
        <f t="shared" si="1"/>
        <v>0.9294523076923077</v>
      </c>
    </row>
    <row r="123" spans="1:13" ht="16.5" customHeight="1">
      <c r="A123" s="13"/>
      <c r="B123" s="24"/>
      <c r="C123" s="24"/>
      <c r="D123" s="24"/>
      <c r="E123" s="24"/>
      <c r="F123" s="14" t="s">
        <v>74</v>
      </c>
      <c r="G123" s="15" t="s">
        <v>75</v>
      </c>
      <c r="H123" s="25" t="s">
        <v>205</v>
      </c>
      <c r="I123" s="25"/>
      <c r="J123" s="25"/>
      <c r="K123" s="26"/>
      <c r="L123" s="9" t="s">
        <v>454</v>
      </c>
      <c r="M123" s="21">
        <f t="shared" si="1"/>
        <v>0.5124228834355827</v>
      </c>
    </row>
    <row r="124" spans="1:13" ht="16.5" customHeight="1">
      <c r="A124" s="13"/>
      <c r="B124" s="24"/>
      <c r="C124" s="24"/>
      <c r="D124" s="24"/>
      <c r="E124" s="24"/>
      <c r="F124" s="14" t="s">
        <v>77</v>
      </c>
      <c r="G124" s="15" t="s">
        <v>78</v>
      </c>
      <c r="H124" s="25" t="s">
        <v>206</v>
      </c>
      <c r="I124" s="25"/>
      <c r="J124" s="25"/>
      <c r="K124" s="26"/>
      <c r="L124" s="9" t="s">
        <v>455</v>
      </c>
      <c r="M124" s="21">
        <f t="shared" si="1"/>
        <v>0.4762646296296296</v>
      </c>
    </row>
    <row r="125" spans="1:13" ht="16.5" customHeight="1">
      <c r="A125" s="13"/>
      <c r="B125" s="24"/>
      <c r="C125" s="24"/>
      <c r="D125" s="24"/>
      <c r="E125" s="24"/>
      <c r="F125" s="14" t="s">
        <v>99</v>
      </c>
      <c r="G125" s="15" t="s">
        <v>100</v>
      </c>
      <c r="H125" s="25" t="s">
        <v>165</v>
      </c>
      <c r="I125" s="25"/>
      <c r="J125" s="25"/>
      <c r="K125" s="26"/>
      <c r="L125" s="9" t="s">
        <v>456</v>
      </c>
      <c r="M125" s="21">
        <f t="shared" si="1"/>
        <v>0.4690181818181818</v>
      </c>
    </row>
    <row r="126" spans="1:13" ht="16.5" customHeight="1">
      <c r="A126" s="13"/>
      <c r="B126" s="24"/>
      <c r="C126" s="24"/>
      <c r="D126" s="24"/>
      <c r="E126" s="24"/>
      <c r="F126" s="14" t="s">
        <v>20</v>
      </c>
      <c r="G126" s="15" t="s">
        <v>21</v>
      </c>
      <c r="H126" s="25" t="s">
        <v>207</v>
      </c>
      <c r="I126" s="25"/>
      <c r="J126" s="25"/>
      <c r="K126" s="26"/>
      <c r="L126" s="9" t="s">
        <v>457</v>
      </c>
      <c r="M126" s="21">
        <f t="shared" si="1"/>
        <v>0.3472095736767644</v>
      </c>
    </row>
    <row r="127" spans="1:13" ht="16.5" customHeight="1">
      <c r="A127" s="13"/>
      <c r="B127" s="24"/>
      <c r="C127" s="24"/>
      <c r="D127" s="24"/>
      <c r="E127" s="24"/>
      <c r="F127" s="14" t="s">
        <v>208</v>
      </c>
      <c r="G127" s="15" t="s">
        <v>209</v>
      </c>
      <c r="H127" s="25" t="s">
        <v>210</v>
      </c>
      <c r="I127" s="25"/>
      <c r="J127" s="25"/>
      <c r="K127" s="26"/>
      <c r="L127" s="9" t="s">
        <v>458</v>
      </c>
      <c r="M127" s="21">
        <f t="shared" si="1"/>
        <v>0.11425249999999999</v>
      </c>
    </row>
    <row r="128" spans="1:13" ht="16.5" customHeight="1">
      <c r="A128" s="13"/>
      <c r="B128" s="24"/>
      <c r="C128" s="24"/>
      <c r="D128" s="24"/>
      <c r="E128" s="24"/>
      <c r="F128" s="14" t="s">
        <v>103</v>
      </c>
      <c r="G128" s="15" t="s">
        <v>104</v>
      </c>
      <c r="H128" s="25" t="s">
        <v>41</v>
      </c>
      <c r="I128" s="25"/>
      <c r="J128" s="25"/>
      <c r="K128" s="26"/>
      <c r="L128" s="9" t="s">
        <v>459</v>
      </c>
      <c r="M128" s="21">
        <f t="shared" si="1"/>
        <v>0.6619685925925926</v>
      </c>
    </row>
    <row r="129" spans="1:13" ht="16.5" customHeight="1">
      <c r="A129" s="13"/>
      <c r="B129" s="24"/>
      <c r="C129" s="24"/>
      <c r="D129" s="24"/>
      <c r="E129" s="24"/>
      <c r="F129" s="14" t="s">
        <v>48</v>
      </c>
      <c r="G129" s="15" t="s">
        <v>49</v>
      </c>
      <c r="H129" s="25" t="s">
        <v>211</v>
      </c>
      <c r="I129" s="25"/>
      <c r="J129" s="25"/>
      <c r="K129" s="26"/>
      <c r="L129" s="9" t="s">
        <v>460</v>
      </c>
      <c r="M129" s="21">
        <f t="shared" si="1"/>
        <v>0.010490467289719627</v>
      </c>
    </row>
    <row r="130" spans="1:13" ht="16.5" customHeight="1">
      <c r="A130" s="13"/>
      <c r="B130" s="24"/>
      <c r="C130" s="24"/>
      <c r="D130" s="24"/>
      <c r="E130" s="24"/>
      <c r="F130" s="14" t="s">
        <v>107</v>
      </c>
      <c r="G130" s="15" t="s">
        <v>108</v>
      </c>
      <c r="H130" s="25" t="s">
        <v>92</v>
      </c>
      <c r="I130" s="25"/>
      <c r="J130" s="25"/>
      <c r="K130" s="26"/>
      <c r="L130" s="9" t="s">
        <v>461</v>
      </c>
      <c r="M130" s="21">
        <f t="shared" si="1"/>
        <v>0.455</v>
      </c>
    </row>
    <row r="131" spans="1:13" ht="16.5" customHeight="1">
      <c r="A131" s="13"/>
      <c r="B131" s="24"/>
      <c r="C131" s="24"/>
      <c r="D131" s="24"/>
      <c r="E131" s="24"/>
      <c r="F131" s="14" t="s">
        <v>23</v>
      </c>
      <c r="G131" s="15" t="s">
        <v>24</v>
      </c>
      <c r="H131" s="25" t="s">
        <v>212</v>
      </c>
      <c r="I131" s="25"/>
      <c r="J131" s="25"/>
      <c r="K131" s="26"/>
      <c r="L131" s="9" t="s">
        <v>462</v>
      </c>
      <c r="M131" s="21">
        <f t="shared" si="1"/>
        <v>0.25985315126050423</v>
      </c>
    </row>
    <row r="132" spans="1:13" ht="16.5" customHeight="1">
      <c r="A132" s="13"/>
      <c r="B132" s="24"/>
      <c r="C132" s="24"/>
      <c r="D132" s="24"/>
      <c r="E132" s="24"/>
      <c r="F132" s="14" t="s">
        <v>111</v>
      </c>
      <c r="G132" s="15" t="s">
        <v>112</v>
      </c>
      <c r="H132" s="25" t="s">
        <v>117</v>
      </c>
      <c r="I132" s="25"/>
      <c r="J132" s="25"/>
      <c r="K132" s="26"/>
      <c r="L132" s="9" t="s">
        <v>463</v>
      </c>
      <c r="M132" s="21">
        <f t="shared" si="1"/>
        <v>0.3106373333333334</v>
      </c>
    </row>
    <row r="133" spans="1:13" ht="24.75" customHeight="1">
      <c r="A133" s="13"/>
      <c r="B133" s="24"/>
      <c r="C133" s="24"/>
      <c r="D133" s="24"/>
      <c r="E133" s="24"/>
      <c r="F133" s="14" t="s">
        <v>115</v>
      </c>
      <c r="G133" s="15" t="s">
        <v>116</v>
      </c>
      <c r="H133" s="25" t="s">
        <v>165</v>
      </c>
      <c r="I133" s="25"/>
      <c r="J133" s="25"/>
      <c r="K133" s="26"/>
      <c r="L133" s="9" t="s">
        <v>464</v>
      </c>
      <c r="M133" s="21">
        <f aca="true" t="shared" si="2" ref="M133:M196">L133/H133</f>
        <v>0.23851</v>
      </c>
    </row>
    <row r="134" spans="1:13" ht="3.75" customHeight="1" hidden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12"/>
      <c r="M134" s="21" t="e">
        <f t="shared" si="2"/>
        <v>#DIV/0!</v>
      </c>
    </row>
    <row r="135" spans="1:13" ht="5.25" customHeight="1" hidden="1">
      <c r="A135" s="28"/>
      <c r="B135" s="28"/>
      <c r="C135" s="28"/>
      <c r="D135" s="28"/>
      <c r="E135" s="28"/>
      <c r="F135" s="28"/>
      <c r="G135" s="28"/>
      <c r="H135" s="28"/>
      <c r="I135" s="39" t="s">
        <v>213</v>
      </c>
      <c r="J135" s="39"/>
      <c r="K135" s="13"/>
      <c r="L135" s="12"/>
      <c r="M135" s="21" t="e">
        <f t="shared" si="2"/>
        <v>#DIV/0!</v>
      </c>
    </row>
    <row r="136" spans="1:13" ht="5.25" customHeight="1" hidden="1">
      <c r="A136" s="13"/>
      <c r="B136" s="39" t="s">
        <v>95</v>
      </c>
      <c r="C136" s="39"/>
      <c r="D136" s="39"/>
      <c r="E136" s="28"/>
      <c r="F136" s="28"/>
      <c r="G136" s="28"/>
      <c r="H136" s="28"/>
      <c r="I136" s="39"/>
      <c r="J136" s="39"/>
      <c r="K136" s="13"/>
      <c r="L136" s="12"/>
      <c r="M136" s="21" t="e">
        <f t="shared" si="2"/>
        <v>#DIV/0!</v>
      </c>
    </row>
    <row r="137" spans="1:13" ht="11.25" customHeight="1" hidden="1">
      <c r="A137" s="13"/>
      <c r="B137" s="39"/>
      <c r="C137" s="39"/>
      <c r="D137" s="39"/>
      <c r="E137" s="28"/>
      <c r="F137" s="28"/>
      <c r="G137" s="28"/>
      <c r="H137" s="28"/>
      <c r="I137" s="28"/>
      <c r="J137" s="28"/>
      <c r="K137" s="28"/>
      <c r="L137" s="12"/>
      <c r="M137" s="21" t="e">
        <f t="shared" si="2"/>
        <v>#DIV/0!</v>
      </c>
    </row>
    <row r="138" spans="1:13" ht="63.75" customHeight="1" hidden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2"/>
      <c r="M138" s="21" t="e">
        <f t="shared" si="2"/>
        <v>#DIV/0!</v>
      </c>
    </row>
    <row r="139" spans="1:13" ht="16.5" customHeight="1">
      <c r="A139" s="13"/>
      <c r="B139" s="24"/>
      <c r="C139" s="24"/>
      <c r="D139" s="24"/>
      <c r="E139" s="24"/>
      <c r="F139" s="14" t="s">
        <v>119</v>
      </c>
      <c r="G139" s="15" t="s">
        <v>120</v>
      </c>
      <c r="H139" s="25" t="s">
        <v>214</v>
      </c>
      <c r="I139" s="25"/>
      <c r="J139" s="25"/>
      <c r="K139" s="26"/>
      <c r="L139" s="9" t="s">
        <v>465</v>
      </c>
      <c r="M139" s="21">
        <f t="shared" si="2"/>
        <v>0.5676</v>
      </c>
    </row>
    <row r="140" spans="1:13" ht="16.5" customHeight="1">
      <c r="A140" s="13"/>
      <c r="B140" s="24"/>
      <c r="C140" s="24"/>
      <c r="D140" s="24"/>
      <c r="E140" s="24"/>
      <c r="F140" s="14" t="s">
        <v>26</v>
      </c>
      <c r="G140" s="15" t="s">
        <v>27</v>
      </c>
      <c r="H140" s="25" t="s">
        <v>215</v>
      </c>
      <c r="I140" s="25"/>
      <c r="J140" s="25"/>
      <c r="K140" s="26"/>
      <c r="L140" s="9" t="s">
        <v>466</v>
      </c>
      <c r="M140" s="21">
        <f t="shared" si="2"/>
        <v>0.15664705882352942</v>
      </c>
    </row>
    <row r="141" spans="1:13" ht="16.5" customHeight="1">
      <c r="A141" s="13"/>
      <c r="B141" s="24"/>
      <c r="C141" s="24"/>
      <c r="D141" s="24"/>
      <c r="E141" s="24"/>
      <c r="F141" s="14" t="s">
        <v>121</v>
      </c>
      <c r="G141" s="15" t="s">
        <v>122</v>
      </c>
      <c r="H141" s="25" t="s">
        <v>216</v>
      </c>
      <c r="I141" s="25"/>
      <c r="J141" s="25"/>
      <c r="K141" s="26"/>
      <c r="L141" s="9" t="s">
        <v>467</v>
      </c>
      <c r="M141" s="21">
        <f t="shared" si="2"/>
        <v>0.7482912359389938</v>
      </c>
    </row>
    <row r="142" spans="1:13" ht="16.5" customHeight="1">
      <c r="A142" s="13"/>
      <c r="B142" s="24"/>
      <c r="C142" s="24"/>
      <c r="D142" s="24"/>
      <c r="E142" s="24"/>
      <c r="F142" s="14" t="s">
        <v>124</v>
      </c>
      <c r="G142" s="15" t="s">
        <v>125</v>
      </c>
      <c r="H142" s="25" t="s">
        <v>217</v>
      </c>
      <c r="I142" s="25"/>
      <c r="J142" s="25"/>
      <c r="K142" s="26"/>
      <c r="L142" s="9" t="s">
        <v>322</v>
      </c>
      <c r="M142" s="21">
        <f t="shared" si="2"/>
        <v>0.075</v>
      </c>
    </row>
    <row r="143" spans="1:13" ht="16.5" customHeight="1">
      <c r="A143" s="13"/>
      <c r="B143" s="24"/>
      <c r="C143" s="24"/>
      <c r="D143" s="24"/>
      <c r="E143" s="24"/>
      <c r="F143" s="14" t="s">
        <v>10</v>
      </c>
      <c r="G143" s="15" t="s">
        <v>11</v>
      </c>
      <c r="H143" s="25" t="s">
        <v>218</v>
      </c>
      <c r="I143" s="25"/>
      <c r="J143" s="25"/>
      <c r="K143" s="26"/>
      <c r="L143" s="9" t="s">
        <v>118</v>
      </c>
      <c r="M143" s="21">
        <f t="shared" si="2"/>
        <v>0</v>
      </c>
    </row>
    <row r="144" spans="1:13" ht="16.5" customHeight="1">
      <c r="A144" s="13"/>
      <c r="B144" s="32"/>
      <c r="C144" s="32"/>
      <c r="D144" s="33" t="s">
        <v>219</v>
      </c>
      <c r="E144" s="33"/>
      <c r="F144" s="18"/>
      <c r="G144" s="19" t="s">
        <v>220</v>
      </c>
      <c r="H144" s="34" t="s">
        <v>221</v>
      </c>
      <c r="I144" s="34"/>
      <c r="J144" s="34"/>
      <c r="K144" s="35"/>
      <c r="L144" s="11">
        <f>L145+L146+L147+L148+L149+L150+L151+L152</f>
        <v>103902.72000000002</v>
      </c>
      <c r="M144" s="21">
        <f t="shared" si="2"/>
        <v>0.5331215269760641</v>
      </c>
    </row>
    <row r="145" spans="1:13" ht="16.5" customHeight="1">
      <c r="A145" s="13"/>
      <c r="B145" s="24"/>
      <c r="C145" s="24"/>
      <c r="D145" s="24"/>
      <c r="E145" s="24"/>
      <c r="F145" s="14" t="s">
        <v>90</v>
      </c>
      <c r="G145" s="15" t="s">
        <v>91</v>
      </c>
      <c r="H145" s="25" t="s">
        <v>222</v>
      </c>
      <c r="I145" s="25"/>
      <c r="J145" s="25"/>
      <c r="K145" s="26"/>
      <c r="L145" s="9" t="s">
        <v>468</v>
      </c>
      <c r="M145" s="21">
        <f t="shared" si="2"/>
        <v>0.49084033613445377</v>
      </c>
    </row>
    <row r="146" spans="1:13" ht="16.5" customHeight="1">
      <c r="A146" s="13"/>
      <c r="B146" s="24"/>
      <c r="C146" s="24"/>
      <c r="D146" s="24"/>
      <c r="E146" s="24"/>
      <c r="F146" s="14" t="s">
        <v>68</v>
      </c>
      <c r="G146" s="15" t="s">
        <v>69</v>
      </c>
      <c r="H146" s="25" t="s">
        <v>41</v>
      </c>
      <c r="I146" s="25"/>
      <c r="J146" s="25"/>
      <c r="K146" s="26"/>
      <c r="L146" s="9" t="s">
        <v>469</v>
      </c>
      <c r="M146" s="21">
        <f t="shared" si="2"/>
        <v>0.4896731851851852</v>
      </c>
    </row>
    <row r="147" spans="1:13" ht="16.5" customHeight="1">
      <c r="A147" s="13"/>
      <c r="B147" s="24"/>
      <c r="C147" s="24"/>
      <c r="D147" s="24"/>
      <c r="E147" s="24"/>
      <c r="F147" s="14" t="s">
        <v>71</v>
      </c>
      <c r="G147" s="15" t="s">
        <v>72</v>
      </c>
      <c r="H147" s="25" t="s">
        <v>223</v>
      </c>
      <c r="I147" s="25"/>
      <c r="J147" s="25"/>
      <c r="K147" s="26"/>
      <c r="L147" s="9" t="s">
        <v>470</v>
      </c>
      <c r="M147" s="21">
        <f t="shared" si="2"/>
        <v>0.9473175925925926</v>
      </c>
    </row>
    <row r="148" spans="1:13" ht="16.5" customHeight="1">
      <c r="A148" s="13"/>
      <c r="B148" s="24"/>
      <c r="C148" s="24"/>
      <c r="D148" s="24"/>
      <c r="E148" s="24"/>
      <c r="F148" s="14" t="s">
        <v>74</v>
      </c>
      <c r="G148" s="15" t="s">
        <v>75</v>
      </c>
      <c r="H148" s="25" t="s">
        <v>224</v>
      </c>
      <c r="I148" s="25"/>
      <c r="J148" s="25"/>
      <c r="K148" s="26"/>
      <c r="L148" s="9" t="s">
        <v>471</v>
      </c>
      <c r="M148" s="21">
        <f t="shared" si="2"/>
        <v>0.5062360995850623</v>
      </c>
    </row>
    <row r="149" spans="1:13" ht="16.5" customHeight="1">
      <c r="A149" s="13"/>
      <c r="B149" s="24"/>
      <c r="C149" s="24"/>
      <c r="D149" s="24"/>
      <c r="E149" s="24"/>
      <c r="F149" s="14" t="s">
        <v>77</v>
      </c>
      <c r="G149" s="15" t="s">
        <v>78</v>
      </c>
      <c r="H149" s="25" t="s">
        <v>225</v>
      </c>
      <c r="I149" s="25"/>
      <c r="J149" s="25"/>
      <c r="K149" s="26"/>
      <c r="L149" s="9" t="s">
        <v>472</v>
      </c>
      <c r="M149" s="21">
        <f t="shared" si="2"/>
        <v>0.5075692307692308</v>
      </c>
    </row>
    <row r="150" spans="1:13" ht="16.5" customHeight="1">
      <c r="A150" s="13"/>
      <c r="B150" s="24"/>
      <c r="C150" s="24"/>
      <c r="D150" s="24"/>
      <c r="E150" s="24"/>
      <c r="F150" s="14" t="s">
        <v>20</v>
      </c>
      <c r="G150" s="15" t="s">
        <v>21</v>
      </c>
      <c r="H150" s="25" t="s">
        <v>226</v>
      </c>
      <c r="I150" s="25"/>
      <c r="J150" s="25"/>
      <c r="K150" s="26"/>
      <c r="L150" s="9" t="s">
        <v>118</v>
      </c>
      <c r="M150" s="21">
        <f t="shared" si="2"/>
        <v>0</v>
      </c>
    </row>
    <row r="151" spans="1:13" ht="16.5" customHeight="1">
      <c r="A151" s="13"/>
      <c r="B151" s="24"/>
      <c r="C151" s="24"/>
      <c r="D151" s="24"/>
      <c r="E151" s="24"/>
      <c r="F151" s="14" t="s">
        <v>107</v>
      </c>
      <c r="G151" s="15" t="s">
        <v>108</v>
      </c>
      <c r="H151" s="25" t="s">
        <v>227</v>
      </c>
      <c r="I151" s="25"/>
      <c r="J151" s="25"/>
      <c r="K151" s="26"/>
      <c r="L151" s="9" t="s">
        <v>118</v>
      </c>
      <c r="M151" s="21">
        <f t="shared" si="2"/>
        <v>0</v>
      </c>
    </row>
    <row r="152" spans="1:13" ht="16.5" customHeight="1">
      <c r="A152" s="13"/>
      <c r="B152" s="24"/>
      <c r="C152" s="24"/>
      <c r="D152" s="24"/>
      <c r="E152" s="24"/>
      <c r="F152" s="14" t="s">
        <v>121</v>
      </c>
      <c r="G152" s="15" t="s">
        <v>122</v>
      </c>
      <c r="H152" s="25" t="s">
        <v>228</v>
      </c>
      <c r="I152" s="25"/>
      <c r="J152" s="25"/>
      <c r="K152" s="26"/>
      <c r="L152" s="9" t="s">
        <v>473</v>
      </c>
      <c r="M152" s="21">
        <f t="shared" si="2"/>
        <v>0.9342496285289748</v>
      </c>
    </row>
    <row r="153" spans="1:13" ht="16.5" customHeight="1">
      <c r="A153" s="13"/>
      <c r="B153" s="32"/>
      <c r="C153" s="32"/>
      <c r="D153" s="33" t="s">
        <v>229</v>
      </c>
      <c r="E153" s="33"/>
      <c r="F153" s="18"/>
      <c r="G153" s="19" t="s">
        <v>230</v>
      </c>
      <c r="H153" s="34" t="s">
        <v>231</v>
      </c>
      <c r="I153" s="34"/>
      <c r="J153" s="34"/>
      <c r="K153" s="35"/>
      <c r="L153" s="11">
        <f>L154+L155+L156+L157+L158+L159+L160+L161+L162+L163+L164+L165+L166</f>
        <v>149125.76</v>
      </c>
      <c r="M153" s="21">
        <f t="shared" si="2"/>
        <v>0.5239523991890858</v>
      </c>
    </row>
    <row r="154" spans="1:13" ht="16.5" customHeight="1">
      <c r="A154" s="13"/>
      <c r="B154" s="24"/>
      <c r="C154" s="24"/>
      <c r="D154" s="24"/>
      <c r="E154" s="24"/>
      <c r="F154" s="14" t="s">
        <v>90</v>
      </c>
      <c r="G154" s="15" t="s">
        <v>91</v>
      </c>
      <c r="H154" s="25" t="s">
        <v>51</v>
      </c>
      <c r="I154" s="25"/>
      <c r="J154" s="25"/>
      <c r="K154" s="26"/>
      <c r="L154" s="9" t="s">
        <v>474</v>
      </c>
      <c r="M154" s="21">
        <f t="shared" si="2"/>
        <v>0.567348</v>
      </c>
    </row>
    <row r="155" spans="1:13" ht="16.5" customHeight="1">
      <c r="A155" s="13"/>
      <c r="B155" s="24"/>
      <c r="C155" s="24"/>
      <c r="D155" s="24"/>
      <c r="E155" s="24"/>
      <c r="F155" s="14" t="s">
        <v>68</v>
      </c>
      <c r="G155" s="15" t="s">
        <v>69</v>
      </c>
      <c r="H155" s="25" t="s">
        <v>232</v>
      </c>
      <c r="I155" s="25"/>
      <c r="J155" s="25"/>
      <c r="K155" s="26"/>
      <c r="L155" s="9" t="s">
        <v>475</v>
      </c>
      <c r="M155" s="21">
        <f t="shared" si="2"/>
        <v>0.5132990555555556</v>
      </c>
    </row>
    <row r="156" spans="1:13" ht="16.5" customHeight="1">
      <c r="A156" s="13"/>
      <c r="B156" s="24"/>
      <c r="C156" s="24"/>
      <c r="D156" s="24"/>
      <c r="E156" s="24"/>
      <c r="F156" s="14" t="s">
        <v>71</v>
      </c>
      <c r="G156" s="15" t="s">
        <v>72</v>
      </c>
      <c r="H156" s="25" t="s">
        <v>233</v>
      </c>
      <c r="I156" s="25"/>
      <c r="J156" s="25"/>
      <c r="K156" s="26"/>
      <c r="L156" s="9" t="s">
        <v>476</v>
      </c>
      <c r="M156" s="21">
        <f t="shared" si="2"/>
        <v>0.9744641666666667</v>
      </c>
    </row>
    <row r="157" spans="1:13" ht="16.5" customHeight="1">
      <c r="A157" s="13"/>
      <c r="B157" s="24"/>
      <c r="C157" s="24"/>
      <c r="D157" s="24"/>
      <c r="E157" s="24"/>
      <c r="F157" s="14" t="s">
        <v>74</v>
      </c>
      <c r="G157" s="15" t="s">
        <v>75</v>
      </c>
      <c r="H157" s="25" t="s">
        <v>181</v>
      </c>
      <c r="I157" s="25"/>
      <c r="J157" s="25"/>
      <c r="K157" s="26"/>
      <c r="L157" s="9" t="s">
        <v>477</v>
      </c>
      <c r="M157" s="21">
        <f t="shared" si="2"/>
        <v>0.5121311428571429</v>
      </c>
    </row>
    <row r="158" spans="1:13" ht="16.5" customHeight="1">
      <c r="A158" s="13"/>
      <c r="B158" s="24"/>
      <c r="C158" s="24"/>
      <c r="D158" s="24"/>
      <c r="E158" s="24"/>
      <c r="F158" s="14" t="s">
        <v>77</v>
      </c>
      <c r="G158" s="15" t="s">
        <v>78</v>
      </c>
      <c r="H158" s="25" t="s">
        <v>160</v>
      </c>
      <c r="I158" s="25"/>
      <c r="J158" s="25"/>
      <c r="K158" s="26"/>
      <c r="L158" s="9" t="s">
        <v>478</v>
      </c>
      <c r="M158" s="21">
        <f t="shared" si="2"/>
        <v>0.4117509090909091</v>
      </c>
    </row>
    <row r="159" spans="1:13" ht="16.5" customHeight="1">
      <c r="A159" s="13"/>
      <c r="B159" s="24"/>
      <c r="C159" s="24"/>
      <c r="D159" s="24"/>
      <c r="E159" s="24"/>
      <c r="F159" s="14" t="s">
        <v>20</v>
      </c>
      <c r="G159" s="15" t="s">
        <v>21</v>
      </c>
      <c r="H159" s="25" t="s">
        <v>234</v>
      </c>
      <c r="I159" s="25"/>
      <c r="J159" s="25"/>
      <c r="K159" s="26"/>
      <c r="L159" s="9" t="s">
        <v>479</v>
      </c>
      <c r="M159" s="21">
        <f t="shared" si="2"/>
        <v>0.07806</v>
      </c>
    </row>
    <row r="160" spans="1:13" ht="16.5" customHeight="1">
      <c r="A160" s="13"/>
      <c r="B160" s="24"/>
      <c r="C160" s="24"/>
      <c r="D160" s="24"/>
      <c r="E160" s="24"/>
      <c r="F160" s="14" t="s">
        <v>103</v>
      </c>
      <c r="G160" s="15" t="s">
        <v>104</v>
      </c>
      <c r="H160" s="25" t="s">
        <v>235</v>
      </c>
      <c r="I160" s="25"/>
      <c r="J160" s="25"/>
      <c r="K160" s="26"/>
      <c r="L160" s="9" t="s">
        <v>480</v>
      </c>
      <c r="M160" s="21">
        <f t="shared" si="2"/>
        <v>0.26428</v>
      </c>
    </row>
    <row r="161" spans="1:13" ht="16.5" customHeight="1">
      <c r="A161" s="13"/>
      <c r="B161" s="24"/>
      <c r="C161" s="24"/>
      <c r="D161" s="24"/>
      <c r="E161" s="24"/>
      <c r="F161" s="14" t="s">
        <v>48</v>
      </c>
      <c r="G161" s="15" t="s">
        <v>49</v>
      </c>
      <c r="H161" s="25" t="s">
        <v>157</v>
      </c>
      <c r="I161" s="25"/>
      <c r="J161" s="25"/>
      <c r="K161" s="26"/>
      <c r="L161" s="9" t="s">
        <v>118</v>
      </c>
      <c r="M161" s="21">
        <f t="shared" si="2"/>
        <v>0</v>
      </c>
    </row>
    <row r="162" spans="1:13" ht="16.5" customHeight="1">
      <c r="A162" s="13"/>
      <c r="B162" s="24"/>
      <c r="C162" s="24"/>
      <c r="D162" s="24"/>
      <c r="E162" s="24"/>
      <c r="F162" s="14" t="s">
        <v>107</v>
      </c>
      <c r="G162" s="15" t="s">
        <v>108</v>
      </c>
      <c r="H162" s="25" t="s">
        <v>172</v>
      </c>
      <c r="I162" s="25"/>
      <c r="J162" s="25"/>
      <c r="K162" s="26"/>
      <c r="L162" s="9" t="s">
        <v>481</v>
      </c>
      <c r="M162" s="21">
        <f t="shared" si="2"/>
        <v>0.15</v>
      </c>
    </row>
    <row r="163" spans="1:13" ht="16.5" customHeight="1">
      <c r="A163" s="13"/>
      <c r="B163" s="24"/>
      <c r="C163" s="24"/>
      <c r="D163" s="24"/>
      <c r="E163" s="24"/>
      <c r="F163" s="14" t="s">
        <v>23</v>
      </c>
      <c r="G163" s="15" t="s">
        <v>24</v>
      </c>
      <c r="H163" s="25" t="s">
        <v>236</v>
      </c>
      <c r="I163" s="25"/>
      <c r="J163" s="25"/>
      <c r="K163" s="26"/>
      <c r="L163" s="9" t="s">
        <v>482</v>
      </c>
      <c r="M163" s="21">
        <f t="shared" si="2"/>
        <v>0.32609333333333335</v>
      </c>
    </row>
    <row r="164" spans="1:13" ht="16.5" customHeight="1">
      <c r="A164" s="13"/>
      <c r="B164" s="24"/>
      <c r="C164" s="24"/>
      <c r="D164" s="24"/>
      <c r="E164" s="24"/>
      <c r="F164" s="14" t="s">
        <v>119</v>
      </c>
      <c r="G164" s="15" t="s">
        <v>120</v>
      </c>
      <c r="H164" s="25" t="s">
        <v>172</v>
      </c>
      <c r="I164" s="25"/>
      <c r="J164" s="25"/>
      <c r="K164" s="26"/>
      <c r="L164" s="9" t="s">
        <v>483</v>
      </c>
      <c r="M164" s="21">
        <f t="shared" si="2"/>
        <v>0.7522</v>
      </c>
    </row>
    <row r="165" spans="1:13" ht="16.5" customHeight="1">
      <c r="A165" s="13"/>
      <c r="B165" s="24"/>
      <c r="C165" s="24"/>
      <c r="D165" s="24"/>
      <c r="E165" s="24"/>
      <c r="F165" s="14" t="s">
        <v>26</v>
      </c>
      <c r="G165" s="15" t="s">
        <v>27</v>
      </c>
      <c r="H165" s="25" t="s">
        <v>237</v>
      </c>
      <c r="I165" s="25"/>
      <c r="J165" s="25"/>
      <c r="K165" s="26"/>
      <c r="L165" s="9" t="s">
        <v>484</v>
      </c>
      <c r="M165" s="21">
        <f t="shared" si="2"/>
        <v>0.66</v>
      </c>
    </row>
    <row r="166" spans="1:13" ht="16.5" customHeight="1">
      <c r="A166" s="13"/>
      <c r="B166" s="24"/>
      <c r="C166" s="24"/>
      <c r="D166" s="24"/>
      <c r="E166" s="24"/>
      <c r="F166" s="14" t="s">
        <v>121</v>
      </c>
      <c r="G166" s="15" t="s">
        <v>122</v>
      </c>
      <c r="H166" s="25" t="s">
        <v>238</v>
      </c>
      <c r="I166" s="25"/>
      <c r="J166" s="25"/>
      <c r="K166" s="26"/>
      <c r="L166" s="9" t="s">
        <v>485</v>
      </c>
      <c r="M166" s="21">
        <f t="shared" si="2"/>
        <v>0.6077130567908435</v>
      </c>
    </row>
    <row r="167" spans="1:13" ht="16.5" customHeight="1">
      <c r="A167" s="13"/>
      <c r="B167" s="32"/>
      <c r="C167" s="32"/>
      <c r="D167" s="33" t="s">
        <v>239</v>
      </c>
      <c r="E167" s="33"/>
      <c r="F167" s="18"/>
      <c r="G167" s="19" t="s">
        <v>240</v>
      </c>
      <c r="H167" s="34" t="s">
        <v>241</v>
      </c>
      <c r="I167" s="34"/>
      <c r="J167" s="34"/>
      <c r="K167" s="35"/>
      <c r="L167" s="11">
        <f>L168+L169+L170+L171+L172+L173+L174+L175+L176+L177+L178+L179+L180+L181+L187+L188+L189+L190+L191</f>
        <v>732683.0199999999</v>
      </c>
      <c r="M167" s="21">
        <f t="shared" si="2"/>
        <v>0.5297466238444285</v>
      </c>
    </row>
    <row r="168" spans="1:13" ht="16.5" customHeight="1">
      <c r="A168" s="13"/>
      <c r="B168" s="24"/>
      <c r="C168" s="24"/>
      <c r="D168" s="24"/>
      <c r="E168" s="24"/>
      <c r="F168" s="14" t="s">
        <v>90</v>
      </c>
      <c r="G168" s="15" t="s">
        <v>91</v>
      </c>
      <c r="H168" s="25" t="s">
        <v>85</v>
      </c>
      <c r="I168" s="25"/>
      <c r="J168" s="25"/>
      <c r="K168" s="26"/>
      <c r="L168" s="9" t="s">
        <v>486</v>
      </c>
      <c r="M168" s="21">
        <f t="shared" si="2"/>
        <v>0.4976845</v>
      </c>
    </row>
    <row r="169" spans="1:13" ht="16.5" customHeight="1">
      <c r="A169" s="13"/>
      <c r="B169" s="24"/>
      <c r="C169" s="24"/>
      <c r="D169" s="24"/>
      <c r="E169" s="24"/>
      <c r="F169" s="14" t="s">
        <v>68</v>
      </c>
      <c r="G169" s="15" t="s">
        <v>69</v>
      </c>
      <c r="H169" s="25" t="s">
        <v>242</v>
      </c>
      <c r="I169" s="25"/>
      <c r="J169" s="25"/>
      <c r="K169" s="26"/>
      <c r="L169" s="9" t="s">
        <v>487</v>
      </c>
      <c r="M169" s="21">
        <f t="shared" si="2"/>
        <v>0.5006792222222222</v>
      </c>
    </row>
    <row r="170" spans="1:13" ht="16.5" customHeight="1">
      <c r="A170" s="13"/>
      <c r="B170" s="24"/>
      <c r="C170" s="24"/>
      <c r="D170" s="24"/>
      <c r="E170" s="24"/>
      <c r="F170" s="14" t="s">
        <v>71</v>
      </c>
      <c r="G170" s="15" t="s">
        <v>72</v>
      </c>
      <c r="H170" s="25" t="s">
        <v>243</v>
      </c>
      <c r="I170" s="25"/>
      <c r="J170" s="25"/>
      <c r="K170" s="26"/>
      <c r="L170" s="9" t="s">
        <v>488</v>
      </c>
      <c r="M170" s="21">
        <f t="shared" si="2"/>
        <v>0.9615963793103448</v>
      </c>
    </row>
    <row r="171" spans="1:13" ht="16.5" customHeight="1">
      <c r="A171" s="13"/>
      <c r="B171" s="24"/>
      <c r="C171" s="24"/>
      <c r="D171" s="24"/>
      <c r="E171" s="24"/>
      <c r="F171" s="14" t="s">
        <v>74</v>
      </c>
      <c r="G171" s="15" t="s">
        <v>75</v>
      </c>
      <c r="H171" s="25" t="s">
        <v>41</v>
      </c>
      <c r="I171" s="25"/>
      <c r="J171" s="25"/>
      <c r="K171" s="26"/>
      <c r="L171" s="9" t="s">
        <v>489</v>
      </c>
      <c r="M171" s="21">
        <f t="shared" si="2"/>
        <v>0.5263164444444445</v>
      </c>
    </row>
    <row r="172" spans="1:13" ht="16.5" customHeight="1">
      <c r="A172" s="13"/>
      <c r="B172" s="24"/>
      <c r="C172" s="24"/>
      <c r="D172" s="24"/>
      <c r="E172" s="24"/>
      <c r="F172" s="14" t="s">
        <v>77</v>
      </c>
      <c r="G172" s="15" t="s">
        <v>78</v>
      </c>
      <c r="H172" s="25" t="s">
        <v>244</v>
      </c>
      <c r="I172" s="25"/>
      <c r="J172" s="25"/>
      <c r="K172" s="26"/>
      <c r="L172" s="9" t="s">
        <v>490</v>
      </c>
      <c r="M172" s="21">
        <f t="shared" si="2"/>
        <v>0.42872954545454545</v>
      </c>
    </row>
    <row r="173" spans="1:13" ht="16.5" customHeight="1">
      <c r="A173" s="13"/>
      <c r="B173" s="24"/>
      <c r="C173" s="24"/>
      <c r="D173" s="24"/>
      <c r="E173" s="24"/>
      <c r="F173" s="14" t="s">
        <v>245</v>
      </c>
      <c r="G173" s="15" t="s">
        <v>246</v>
      </c>
      <c r="H173" s="25" t="s">
        <v>92</v>
      </c>
      <c r="I173" s="25"/>
      <c r="J173" s="25"/>
      <c r="K173" s="26"/>
      <c r="L173" s="9" t="s">
        <v>118</v>
      </c>
      <c r="M173" s="21">
        <f t="shared" si="2"/>
        <v>0</v>
      </c>
    </row>
    <row r="174" spans="1:13" ht="16.5" customHeight="1">
      <c r="A174" s="13"/>
      <c r="B174" s="24"/>
      <c r="C174" s="24"/>
      <c r="D174" s="24"/>
      <c r="E174" s="24"/>
      <c r="F174" s="14" t="s">
        <v>99</v>
      </c>
      <c r="G174" s="15" t="s">
        <v>100</v>
      </c>
      <c r="H174" s="25" t="s">
        <v>247</v>
      </c>
      <c r="I174" s="25"/>
      <c r="J174" s="25"/>
      <c r="K174" s="26"/>
      <c r="L174" s="9" t="s">
        <v>491</v>
      </c>
      <c r="M174" s="21">
        <f t="shared" si="2"/>
        <v>0.45575714285714286</v>
      </c>
    </row>
    <row r="175" spans="1:13" ht="16.5" customHeight="1">
      <c r="A175" s="13"/>
      <c r="B175" s="24"/>
      <c r="C175" s="24"/>
      <c r="D175" s="24"/>
      <c r="E175" s="24"/>
      <c r="F175" s="14" t="s">
        <v>20</v>
      </c>
      <c r="G175" s="15" t="s">
        <v>21</v>
      </c>
      <c r="H175" s="25" t="s">
        <v>248</v>
      </c>
      <c r="I175" s="25"/>
      <c r="J175" s="25"/>
      <c r="K175" s="26"/>
      <c r="L175" s="9" t="s">
        <v>492</v>
      </c>
      <c r="M175" s="21">
        <f t="shared" si="2"/>
        <v>0.18109963328340478</v>
      </c>
    </row>
    <row r="176" spans="1:13" ht="16.5" customHeight="1">
      <c r="A176" s="13"/>
      <c r="B176" s="24"/>
      <c r="C176" s="24"/>
      <c r="D176" s="24"/>
      <c r="E176" s="24"/>
      <c r="F176" s="14" t="s">
        <v>208</v>
      </c>
      <c r="G176" s="15" t="s">
        <v>209</v>
      </c>
      <c r="H176" s="25" t="s">
        <v>157</v>
      </c>
      <c r="I176" s="25"/>
      <c r="J176" s="25"/>
      <c r="K176" s="26"/>
      <c r="L176" s="9" t="s">
        <v>118</v>
      </c>
      <c r="M176" s="21">
        <f t="shared" si="2"/>
        <v>0</v>
      </c>
    </row>
    <row r="177" spans="1:13" ht="16.5" customHeight="1">
      <c r="A177" s="13"/>
      <c r="B177" s="24"/>
      <c r="C177" s="24"/>
      <c r="D177" s="24"/>
      <c r="E177" s="24"/>
      <c r="F177" s="14" t="s">
        <v>103</v>
      </c>
      <c r="G177" s="15" t="s">
        <v>104</v>
      </c>
      <c r="H177" s="25" t="s">
        <v>249</v>
      </c>
      <c r="I177" s="25"/>
      <c r="J177" s="25"/>
      <c r="K177" s="26"/>
      <c r="L177" s="9" t="s">
        <v>493</v>
      </c>
      <c r="M177" s="21">
        <f t="shared" si="2"/>
        <v>0.5718238666666666</v>
      </c>
    </row>
    <row r="178" spans="1:13" ht="16.5" customHeight="1">
      <c r="A178" s="13"/>
      <c r="B178" s="24"/>
      <c r="C178" s="24"/>
      <c r="D178" s="24"/>
      <c r="E178" s="24"/>
      <c r="F178" s="14" t="s">
        <v>48</v>
      </c>
      <c r="G178" s="15" t="s">
        <v>49</v>
      </c>
      <c r="H178" s="25" t="s">
        <v>51</v>
      </c>
      <c r="I178" s="25"/>
      <c r="J178" s="25"/>
      <c r="K178" s="26"/>
      <c r="L178" s="9" t="s">
        <v>118</v>
      </c>
      <c r="M178" s="21">
        <f t="shared" si="2"/>
        <v>0</v>
      </c>
    </row>
    <row r="179" spans="1:13" ht="16.5" customHeight="1">
      <c r="A179" s="13"/>
      <c r="B179" s="24"/>
      <c r="C179" s="24"/>
      <c r="D179" s="24"/>
      <c r="E179" s="24"/>
      <c r="F179" s="14" t="s">
        <v>107</v>
      </c>
      <c r="G179" s="15" t="s">
        <v>108</v>
      </c>
      <c r="H179" s="25" t="s">
        <v>92</v>
      </c>
      <c r="I179" s="25"/>
      <c r="J179" s="25"/>
      <c r="K179" s="26"/>
      <c r="L179" s="9" t="s">
        <v>494</v>
      </c>
      <c r="M179" s="21">
        <f t="shared" si="2"/>
        <v>0.035</v>
      </c>
    </row>
    <row r="180" spans="1:13" ht="16.5" customHeight="1">
      <c r="A180" s="13"/>
      <c r="B180" s="24"/>
      <c r="C180" s="24"/>
      <c r="D180" s="24"/>
      <c r="E180" s="24"/>
      <c r="F180" s="14" t="s">
        <v>23</v>
      </c>
      <c r="G180" s="15" t="s">
        <v>24</v>
      </c>
      <c r="H180" s="25" t="s">
        <v>250</v>
      </c>
      <c r="I180" s="25"/>
      <c r="J180" s="25"/>
      <c r="K180" s="26"/>
      <c r="L180" s="9" t="s">
        <v>495</v>
      </c>
      <c r="M180" s="21">
        <f t="shared" si="2"/>
        <v>0.8628193333333334</v>
      </c>
    </row>
    <row r="181" spans="1:13" ht="16.5" customHeight="1">
      <c r="A181" s="13"/>
      <c r="B181" s="24"/>
      <c r="C181" s="24"/>
      <c r="D181" s="24"/>
      <c r="E181" s="24"/>
      <c r="F181" s="14" t="s">
        <v>111</v>
      </c>
      <c r="G181" s="15" t="s">
        <v>112</v>
      </c>
      <c r="H181" s="25" t="s">
        <v>157</v>
      </c>
      <c r="I181" s="25"/>
      <c r="J181" s="25"/>
      <c r="K181" s="26"/>
      <c r="L181" s="9" t="s">
        <v>496</v>
      </c>
      <c r="M181" s="21">
        <f t="shared" si="2"/>
        <v>0.23806666666666668</v>
      </c>
    </row>
    <row r="182" spans="1:13" ht="8.25" customHeight="1" hidden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12"/>
      <c r="M182" s="21" t="e">
        <f t="shared" si="2"/>
        <v>#DIV/0!</v>
      </c>
    </row>
    <row r="183" spans="1:13" ht="5.25" customHeight="1" hidden="1">
      <c r="A183" s="28"/>
      <c r="B183" s="28"/>
      <c r="C183" s="28"/>
      <c r="D183" s="28"/>
      <c r="E183" s="28"/>
      <c r="F183" s="28"/>
      <c r="G183" s="28"/>
      <c r="H183" s="28"/>
      <c r="I183" s="39" t="s">
        <v>251</v>
      </c>
      <c r="J183" s="39"/>
      <c r="K183" s="13"/>
      <c r="L183" s="12"/>
      <c r="M183" s="21" t="e">
        <f t="shared" si="2"/>
        <v>#DIV/0!</v>
      </c>
    </row>
    <row r="184" spans="1:13" ht="5.25" customHeight="1" hidden="1">
      <c r="A184" s="13"/>
      <c r="B184" s="39" t="s">
        <v>95</v>
      </c>
      <c r="C184" s="39"/>
      <c r="D184" s="39"/>
      <c r="E184" s="28"/>
      <c r="F184" s="28"/>
      <c r="G184" s="28"/>
      <c r="H184" s="28"/>
      <c r="I184" s="39"/>
      <c r="J184" s="39"/>
      <c r="K184" s="13"/>
      <c r="L184" s="12"/>
      <c r="M184" s="21" t="e">
        <f t="shared" si="2"/>
        <v>#DIV/0!</v>
      </c>
    </row>
    <row r="185" spans="1:13" ht="11.25" customHeight="1" hidden="1">
      <c r="A185" s="13"/>
      <c r="B185" s="39"/>
      <c r="C185" s="39"/>
      <c r="D185" s="39"/>
      <c r="E185" s="28"/>
      <c r="F185" s="28"/>
      <c r="G185" s="28"/>
      <c r="H185" s="28"/>
      <c r="I185" s="28"/>
      <c r="J185" s="28"/>
      <c r="K185" s="28"/>
      <c r="L185" s="12"/>
      <c r="M185" s="21" t="e">
        <f t="shared" si="2"/>
        <v>#DIV/0!</v>
      </c>
    </row>
    <row r="186" spans="1:13" ht="63.75" customHeight="1" hidden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12"/>
      <c r="M186" s="21" t="e">
        <f t="shared" si="2"/>
        <v>#DIV/0!</v>
      </c>
    </row>
    <row r="187" spans="1:13" ht="26.25" customHeight="1">
      <c r="A187" s="13"/>
      <c r="B187" s="24"/>
      <c r="C187" s="24"/>
      <c r="D187" s="24"/>
      <c r="E187" s="24"/>
      <c r="F187" s="14" t="s">
        <v>115</v>
      </c>
      <c r="G187" s="15" t="s">
        <v>116</v>
      </c>
      <c r="H187" s="25" t="s">
        <v>210</v>
      </c>
      <c r="I187" s="25"/>
      <c r="J187" s="25"/>
      <c r="K187" s="26"/>
      <c r="L187" s="9" t="s">
        <v>497</v>
      </c>
      <c r="M187" s="21">
        <f t="shared" si="2"/>
        <v>0.34685000000000005</v>
      </c>
    </row>
    <row r="188" spans="1:13" ht="16.5" customHeight="1">
      <c r="A188" s="13"/>
      <c r="B188" s="24"/>
      <c r="C188" s="24"/>
      <c r="D188" s="24"/>
      <c r="E188" s="24"/>
      <c r="F188" s="14" t="s">
        <v>119</v>
      </c>
      <c r="G188" s="15" t="s">
        <v>120</v>
      </c>
      <c r="H188" s="25" t="s">
        <v>252</v>
      </c>
      <c r="I188" s="25"/>
      <c r="J188" s="25"/>
      <c r="K188" s="26"/>
      <c r="L188" s="9" t="s">
        <v>498</v>
      </c>
      <c r="M188" s="21">
        <f t="shared" si="2"/>
        <v>0.7036359999999999</v>
      </c>
    </row>
    <row r="189" spans="1:13" ht="16.5" customHeight="1">
      <c r="A189" s="13"/>
      <c r="B189" s="24"/>
      <c r="C189" s="24"/>
      <c r="D189" s="24"/>
      <c r="E189" s="24"/>
      <c r="F189" s="14" t="s">
        <v>26</v>
      </c>
      <c r="G189" s="15" t="s">
        <v>27</v>
      </c>
      <c r="H189" s="25" t="s">
        <v>247</v>
      </c>
      <c r="I189" s="25"/>
      <c r="J189" s="25"/>
      <c r="K189" s="26"/>
      <c r="L189" s="9" t="s">
        <v>118</v>
      </c>
      <c r="M189" s="21">
        <f t="shared" si="2"/>
        <v>0</v>
      </c>
    </row>
    <row r="190" spans="1:13" ht="16.5" customHeight="1">
      <c r="A190" s="13"/>
      <c r="B190" s="24"/>
      <c r="C190" s="24"/>
      <c r="D190" s="24"/>
      <c r="E190" s="24"/>
      <c r="F190" s="14" t="s">
        <v>121</v>
      </c>
      <c r="G190" s="15" t="s">
        <v>122</v>
      </c>
      <c r="H190" s="25" t="s">
        <v>253</v>
      </c>
      <c r="I190" s="25"/>
      <c r="J190" s="25"/>
      <c r="K190" s="26"/>
      <c r="L190" s="9" t="s">
        <v>499</v>
      </c>
      <c r="M190" s="21">
        <f t="shared" si="2"/>
        <v>0.7594487490388596</v>
      </c>
    </row>
    <row r="191" spans="1:13" ht="16.5" customHeight="1">
      <c r="A191" s="13"/>
      <c r="B191" s="24"/>
      <c r="C191" s="24"/>
      <c r="D191" s="24"/>
      <c r="E191" s="24"/>
      <c r="F191" s="14" t="s">
        <v>124</v>
      </c>
      <c r="G191" s="15" t="s">
        <v>125</v>
      </c>
      <c r="H191" s="25" t="s">
        <v>252</v>
      </c>
      <c r="I191" s="25"/>
      <c r="J191" s="25"/>
      <c r="K191" s="26"/>
      <c r="L191" s="9" t="s">
        <v>500</v>
      </c>
      <c r="M191" s="21">
        <f t="shared" si="2"/>
        <v>0.0836</v>
      </c>
    </row>
    <row r="192" spans="1:13" ht="16.5" customHeight="1">
      <c r="A192" s="13"/>
      <c r="B192" s="32"/>
      <c r="C192" s="32"/>
      <c r="D192" s="33" t="s">
        <v>254</v>
      </c>
      <c r="E192" s="33"/>
      <c r="F192" s="18"/>
      <c r="G192" s="19" t="s">
        <v>255</v>
      </c>
      <c r="H192" s="34" t="s">
        <v>256</v>
      </c>
      <c r="I192" s="34"/>
      <c r="J192" s="34"/>
      <c r="K192" s="35"/>
      <c r="L192" s="11" t="str">
        <f>L193</f>
        <v>98737,89</v>
      </c>
      <c r="M192" s="21">
        <f t="shared" si="2"/>
        <v>0.5774145614035088</v>
      </c>
    </row>
    <row r="193" spans="1:13" ht="16.5" customHeight="1">
      <c r="A193" s="13"/>
      <c r="B193" s="24"/>
      <c r="C193" s="24"/>
      <c r="D193" s="24"/>
      <c r="E193" s="24"/>
      <c r="F193" s="14" t="s">
        <v>23</v>
      </c>
      <c r="G193" s="15" t="s">
        <v>24</v>
      </c>
      <c r="H193" s="25" t="s">
        <v>256</v>
      </c>
      <c r="I193" s="25"/>
      <c r="J193" s="25"/>
      <c r="K193" s="26"/>
      <c r="L193" s="9" t="s">
        <v>501</v>
      </c>
      <c r="M193" s="21">
        <f t="shared" si="2"/>
        <v>0.5774145614035088</v>
      </c>
    </row>
    <row r="194" spans="1:13" ht="16.5" customHeight="1">
      <c r="A194" s="13"/>
      <c r="B194" s="32"/>
      <c r="C194" s="32"/>
      <c r="D194" s="33" t="s">
        <v>257</v>
      </c>
      <c r="E194" s="33"/>
      <c r="F194" s="18"/>
      <c r="G194" s="19" t="s">
        <v>258</v>
      </c>
      <c r="H194" s="34" t="s">
        <v>259</v>
      </c>
      <c r="I194" s="34"/>
      <c r="J194" s="34"/>
      <c r="K194" s="35"/>
      <c r="L194" s="11">
        <f>L195+L196</f>
        <v>1312.25</v>
      </c>
      <c r="M194" s="21">
        <f t="shared" si="2"/>
        <v>0.05574553950722175</v>
      </c>
    </row>
    <row r="195" spans="1:13" ht="16.5" customHeight="1">
      <c r="A195" s="13"/>
      <c r="B195" s="24"/>
      <c r="C195" s="24"/>
      <c r="D195" s="24"/>
      <c r="E195" s="24"/>
      <c r="F195" s="14" t="s">
        <v>99</v>
      </c>
      <c r="G195" s="15" t="s">
        <v>100</v>
      </c>
      <c r="H195" s="25" t="s">
        <v>92</v>
      </c>
      <c r="I195" s="25"/>
      <c r="J195" s="25"/>
      <c r="K195" s="26"/>
      <c r="L195" s="9" t="s">
        <v>118</v>
      </c>
      <c r="M195" s="21">
        <f t="shared" si="2"/>
        <v>0</v>
      </c>
    </row>
    <row r="196" spans="1:13" ht="16.5" customHeight="1">
      <c r="A196" s="13"/>
      <c r="B196" s="24"/>
      <c r="C196" s="24"/>
      <c r="D196" s="24"/>
      <c r="E196" s="24"/>
      <c r="F196" s="14" t="s">
        <v>23</v>
      </c>
      <c r="G196" s="15" t="s">
        <v>24</v>
      </c>
      <c r="H196" s="25" t="s">
        <v>260</v>
      </c>
      <c r="I196" s="25"/>
      <c r="J196" s="25"/>
      <c r="K196" s="26"/>
      <c r="L196" s="9" t="s">
        <v>502</v>
      </c>
      <c r="M196" s="21">
        <f t="shared" si="2"/>
        <v>0.060921541318477254</v>
      </c>
    </row>
    <row r="197" spans="1:13" ht="16.5" customHeight="1">
      <c r="A197" s="13"/>
      <c r="B197" s="32"/>
      <c r="C197" s="32"/>
      <c r="D197" s="33" t="s">
        <v>261</v>
      </c>
      <c r="E197" s="33"/>
      <c r="F197" s="18"/>
      <c r="G197" s="19" t="s">
        <v>262</v>
      </c>
      <c r="H197" s="34" t="s">
        <v>263</v>
      </c>
      <c r="I197" s="34"/>
      <c r="J197" s="34"/>
      <c r="K197" s="35"/>
      <c r="L197" s="11">
        <f>L198+L199+L200+L201+L202+L203+L204</f>
        <v>49553.399999999994</v>
      </c>
      <c r="M197" s="21">
        <f aca="true" t="shared" si="3" ref="M197:M260">L197/H197</f>
        <v>0.7617974418890664</v>
      </c>
    </row>
    <row r="198" spans="1:13" ht="16.5" customHeight="1">
      <c r="A198" s="13"/>
      <c r="B198" s="24"/>
      <c r="C198" s="24"/>
      <c r="D198" s="24"/>
      <c r="E198" s="24"/>
      <c r="F198" s="14" t="s">
        <v>68</v>
      </c>
      <c r="G198" s="15" t="s">
        <v>69</v>
      </c>
      <c r="H198" s="25" t="s">
        <v>264</v>
      </c>
      <c r="I198" s="25"/>
      <c r="J198" s="25"/>
      <c r="K198" s="26"/>
      <c r="L198" s="9" t="s">
        <v>503</v>
      </c>
      <c r="M198" s="21">
        <f t="shared" si="3"/>
        <v>0.5028076923076923</v>
      </c>
    </row>
    <row r="199" spans="1:13" ht="16.5" customHeight="1">
      <c r="A199" s="13"/>
      <c r="B199" s="24"/>
      <c r="C199" s="24"/>
      <c r="D199" s="24"/>
      <c r="E199" s="24"/>
      <c r="F199" s="14" t="s">
        <v>71</v>
      </c>
      <c r="G199" s="15" t="s">
        <v>72</v>
      </c>
      <c r="H199" s="25" t="s">
        <v>265</v>
      </c>
      <c r="I199" s="25"/>
      <c r="J199" s="25"/>
      <c r="K199" s="26"/>
      <c r="L199" s="9" t="s">
        <v>504</v>
      </c>
      <c r="M199" s="21">
        <f t="shared" si="3"/>
        <v>0.9691954545454545</v>
      </c>
    </row>
    <row r="200" spans="1:13" ht="16.5" customHeight="1">
      <c r="A200" s="13"/>
      <c r="B200" s="24"/>
      <c r="C200" s="24"/>
      <c r="D200" s="24"/>
      <c r="E200" s="24"/>
      <c r="F200" s="14" t="s">
        <v>74</v>
      </c>
      <c r="G200" s="15" t="s">
        <v>75</v>
      </c>
      <c r="H200" s="25" t="s">
        <v>266</v>
      </c>
      <c r="I200" s="25"/>
      <c r="J200" s="25"/>
      <c r="K200" s="26"/>
      <c r="L200" s="9" t="s">
        <v>505</v>
      </c>
      <c r="M200" s="21">
        <f t="shared" si="3"/>
        <v>0.6128261904761905</v>
      </c>
    </row>
    <row r="201" spans="1:13" ht="16.5" customHeight="1">
      <c r="A201" s="13"/>
      <c r="B201" s="24"/>
      <c r="C201" s="24"/>
      <c r="D201" s="24"/>
      <c r="E201" s="24"/>
      <c r="F201" s="14" t="s">
        <v>77</v>
      </c>
      <c r="G201" s="15" t="s">
        <v>78</v>
      </c>
      <c r="H201" s="25" t="s">
        <v>135</v>
      </c>
      <c r="I201" s="25"/>
      <c r="J201" s="25"/>
      <c r="K201" s="26"/>
      <c r="L201" s="9" t="s">
        <v>506</v>
      </c>
      <c r="M201" s="21">
        <f t="shared" si="3"/>
        <v>0.5655285714285714</v>
      </c>
    </row>
    <row r="202" spans="1:13" ht="16.5" customHeight="1">
      <c r="A202" s="13"/>
      <c r="B202" s="24"/>
      <c r="C202" s="24"/>
      <c r="D202" s="24"/>
      <c r="E202" s="24"/>
      <c r="F202" s="14" t="s">
        <v>99</v>
      </c>
      <c r="G202" s="15" t="s">
        <v>100</v>
      </c>
      <c r="H202" s="25" t="s">
        <v>267</v>
      </c>
      <c r="I202" s="25"/>
      <c r="J202" s="25"/>
      <c r="K202" s="26"/>
      <c r="L202" s="9" t="s">
        <v>267</v>
      </c>
      <c r="M202" s="21">
        <f t="shared" si="3"/>
        <v>1</v>
      </c>
    </row>
    <row r="203" spans="1:13" ht="16.5" customHeight="1">
      <c r="A203" s="13"/>
      <c r="B203" s="24"/>
      <c r="C203" s="24"/>
      <c r="D203" s="24"/>
      <c r="E203" s="24"/>
      <c r="F203" s="14" t="s">
        <v>268</v>
      </c>
      <c r="G203" s="15" t="s">
        <v>269</v>
      </c>
      <c r="H203" s="25" t="s">
        <v>270</v>
      </c>
      <c r="I203" s="25"/>
      <c r="J203" s="25"/>
      <c r="K203" s="26"/>
      <c r="L203" s="9" t="s">
        <v>507</v>
      </c>
      <c r="M203" s="21">
        <f t="shared" si="3"/>
        <v>0.9825208653268345</v>
      </c>
    </row>
    <row r="204" spans="1:13" ht="16.5" customHeight="1">
      <c r="A204" s="13"/>
      <c r="B204" s="24"/>
      <c r="C204" s="24"/>
      <c r="D204" s="24"/>
      <c r="E204" s="24"/>
      <c r="F204" s="14" t="s">
        <v>121</v>
      </c>
      <c r="G204" s="15" t="s">
        <v>122</v>
      </c>
      <c r="H204" s="25" t="s">
        <v>271</v>
      </c>
      <c r="I204" s="25"/>
      <c r="J204" s="25"/>
      <c r="K204" s="26"/>
      <c r="L204" s="9" t="s">
        <v>508</v>
      </c>
      <c r="M204" s="21">
        <f t="shared" si="3"/>
        <v>0.9579524680073126</v>
      </c>
    </row>
    <row r="205" spans="1:13" ht="16.5" customHeight="1">
      <c r="A205" s="13"/>
      <c r="B205" s="32"/>
      <c r="C205" s="32"/>
      <c r="D205" s="33" t="s">
        <v>272</v>
      </c>
      <c r="E205" s="33"/>
      <c r="F205" s="18"/>
      <c r="G205" s="19" t="s">
        <v>18</v>
      </c>
      <c r="H205" s="34" t="s">
        <v>273</v>
      </c>
      <c r="I205" s="34"/>
      <c r="J205" s="34"/>
      <c r="K205" s="35"/>
      <c r="L205" s="11">
        <f>L206+L207+L208+L209+L210+L211+L212+L213+L214+L215+L216</f>
        <v>163496.78</v>
      </c>
      <c r="M205" s="21">
        <f t="shared" si="3"/>
        <v>0.7206882598231524</v>
      </c>
    </row>
    <row r="206" spans="1:13" ht="16.5" customHeight="1">
      <c r="A206" s="13"/>
      <c r="B206" s="24"/>
      <c r="C206" s="24"/>
      <c r="D206" s="24"/>
      <c r="E206" s="24"/>
      <c r="F206" s="14" t="s">
        <v>274</v>
      </c>
      <c r="G206" s="15" t="s">
        <v>75</v>
      </c>
      <c r="H206" s="25" t="s">
        <v>275</v>
      </c>
      <c r="I206" s="25"/>
      <c r="J206" s="25"/>
      <c r="K206" s="26"/>
      <c r="L206" s="9" t="s">
        <v>509</v>
      </c>
      <c r="M206" s="21">
        <f t="shared" si="3"/>
        <v>0.44362058417134065</v>
      </c>
    </row>
    <row r="207" spans="1:13" ht="16.5" customHeight="1">
      <c r="A207" s="13"/>
      <c r="B207" s="24"/>
      <c r="C207" s="24"/>
      <c r="D207" s="24"/>
      <c r="E207" s="24"/>
      <c r="F207" s="14" t="s">
        <v>276</v>
      </c>
      <c r="G207" s="15" t="s">
        <v>75</v>
      </c>
      <c r="H207" s="25" t="s">
        <v>277</v>
      </c>
      <c r="I207" s="25"/>
      <c r="J207" s="25"/>
      <c r="K207" s="26"/>
      <c r="L207" s="9" t="s">
        <v>510</v>
      </c>
      <c r="M207" s="21">
        <f t="shared" si="3"/>
        <v>0.4436245882694649</v>
      </c>
    </row>
    <row r="208" spans="1:13" ht="16.5" customHeight="1">
      <c r="A208" s="13"/>
      <c r="B208" s="24"/>
      <c r="C208" s="24"/>
      <c r="D208" s="24"/>
      <c r="E208" s="24"/>
      <c r="F208" s="14" t="s">
        <v>278</v>
      </c>
      <c r="G208" s="15" t="s">
        <v>78</v>
      </c>
      <c r="H208" s="25" t="s">
        <v>279</v>
      </c>
      <c r="I208" s="25"/>
      <c r="J208" s="25"/>
      <c r="K208" s="26"/>
      <c r="L208" s="9" t="s">
        <v>511</v>
      </c>
      <c r="M208" s="21">
        <f t="shared" si="3"/>
        <v>0.44362741803223593</v>
      </c>
    </row>
    <row r="209" spans="1:13" ht="16.5" customHeight="1">
      <c r="A209" s="13"/>
      <c r="B209" s="24"/>
      <c r="C209" s="24"/>
      <c r="D209" s="24"/>
      <c r="E209" s="24"/>
      <c r="F209" s="14" t="s">
        <v>280</v>
      </c>
      <c r="G209" s="15" t="s">
        <v>78</v>
      </c>
      <c r="H209" s="25" t="s">
        <v>281</v>
      </c>
      <c r="I209" s="25"/>
      <c r="J209" s="25"/>
      <c r="K209" s="26"/>
      <c r="L209" s="9" t="s">
        <v>512</v>
      </c>
      <c r="M209" s="21">
        <f t="shared" si="3"/>
        <v>0.44366572712729485</v>
      </c>
    </row>
    <row r="210" spans="1:13" ht="16.5" customHeight="1">
      <c r="A210" s="13"/>
      <c r="B210" s="24"/>
      <c r="C210" s="24"/>
      <c r="D210" s="24"/>
      <c r="E210" s="24"/>
      <c r="F210" s="14" t="s">
        <v>282</v>
      </c>
      <c r="G210" s="15" t="s">
        <v>100</v>
      </c>
      <c r="H210" s="25" t="s">
        <v>283</v>
      </c>
      <c r="I210" s="25"/>
      <c r="J210" s="25"/>
      <c r="K210" s="26"/>
      <c r="L210" s="9" t="s">
        <v>513</v>
      </c>
      <c r="M210" s="21">
        <f t="shared" si="3"/>
        <v>0.5740843075930462</v>
      </c>
    </row>
    <row r="211" spans="1:13" ht="16.5" customHeight="1">
      <c r="A211" s="13"/>
      <c r="B211" s="24"/>
      <c r="C211" s="24"/>
      <c r="D211" s="24"/>
      <c r="E211" s="24"/>
      <c r="F211" s="14" t="s">
        <v>284</v>
      </c>
      <c r="G211" s="15" t="s">
        <v>100</v>
      </c>
      <c r="H211" s="25" t="s">
        <v>285</v>
      </c>
      <c r="I211" s="25"/>
      <c r="J211" s="25"/>
      <c r="K211" s="26"/>
      <c r="L211" s="9" t="s">
        <v>514</v>
      </c>
      <c r="M211" s="21">
        <f t="shared" si="3"/>
        <v>0.574084640349343</v>
      </c>
    </row>
    <row r="212" spans="1:13" ht="16.5" customHeight="1">
      <c r="A212" s="13"/>
      <c r="B212" s="24"/>
      <c r="C212" s="24"/>
      <c r="D212" s="24"/>
      <c r="E212" s="24"/>
      <c r="F212" s="14" t="s">
        <v>286</v>
      </c>
      <c r="G212" s="15" t="s">
        <v>21</v>
      </c>
      <c r="H212" s="25" t="s">
        <v>287</v>
      </c>
      <c r="I212" s="25"/>
      <c r="J212" s="25"/>
      <c r="K212" s="26"/>
      <c r="L212" s="9" t="s">
        <v>515</v>
      </c>
      <c r="M212" s="21">
        <f t="shared" si="3"/>
        <v>0.26102047930283223</v>
      </c>
    </row>
    <row r="213" spans="1:13" ht="16.5" customHeight="1">
      <c r="A213" s="13"/>
      <c r="B213" s="24"/>
      <c r="C213" s="24"/>
      <c r="D213" s="24"/>
      <c r="E213" s="24"/>
      <c r="F213" s="14" t="s">
        <v>288</v>
      </c>
      <c r="G213" s="15" t="s">
        <v>21</v>
      </c>
      <c r="H213" s="25" t="s">
        <v>289</v>
      </c>
      <c r="I213" s="25"/>
      <c r="J213" s="25"/>
      <c r="K213" s="26"/>
      <c r="L213" s="9" t="s">
        <v>516</v>
      </c>
      <c r="M213" s="21">
        <f t="shared" si="3"/>
        <v>0.2610271604938272</v>
      </c>
    </row>
    <row r="214" spans="1:13" ht="16.5" customHeight="1">
      <c r="A214" s="13"/>
      <c r="B214" s="24"/>
      <c r="C214" s="24"/>
      <c r="D214" s="24"/>
      <c r="E214" s="24"/>
      <c r="F214" s="14" t="s">
        <v>290</v>
      </c>
      <c r="G214" s="15" t="s">
        <v>24</v>
      </c>
      <c r="H214" s="25" t="s">
        <v>291</v>
      </c>
      <c r="I214" s="25"/>
      <c r="J214" s="25"/>
      <c r="K214" s="26"/>
      <c r="L214" s="9" t="s">
        <v>517</v>
      </c>
      <c r="M214" s="21">
        <f t="shared" si="3"/>
        <v>0.8904207289144801</v>
      </c>
    </row>
    <row r="215" spans="1:13" ht="16.5" customHeight="1">
      <c r="A215" s="13"/>
      <c r="B215" s="24"/>
      <c r="C215" s="24"/>
      <c r="D215" s="24"/>
      <c r="E215" s="24"/>
      <c r="F215" s="14" t="s">
        <v>292</v>
      </c>
      <c r="G215" s="15" t="s">
        <v>24</v>
      </c>
      <c r="H215" s="25" t="s">
        <v>293</v>
      </c>
      <c r="I215" s="25"/>
      <c r="J215" s="25"/>
      <c r="K215" s="26"/>
      <c r="L215" s="9" t="s">
        <v>518</v>
      </c>
      <c r="M215" s="21">
        <f t="shared" si="3"/>
        <v>0.890421950315165</v>
      </c>
    </row>
    <row r="216" spans="1:13" ht="16.5" customHeight="1">
      <c r="A216" s="13"/>
      <c r="B216" s="24"/>
      <c r="C216" s="24"/>
      <c r="D216" s="24"/>
      <c r="E216" s="24"/>
      <c r="F216" s="14" t="s">
        <v>121</v>
      </c>
      <c r="G216" s="15" t="s">
        <v>122</v>
      </c>
      <c r="H216" s="25" t="s">
        <v>294</v>
      </c>
      <c r="I216" s="25"/>
      <c r="J216" s="25"/>
      <c r="K216" s="26"/>
      <c r="L216" s="9" t="s">
        <v>519</v>
      </c>
      <c r="M216" s="21">
        <f t="shared" si="3"/>
        <v>0.9744396971741249</v>
      </c>
    </row>
    <row r="217" spans="1:13" ht="16.5" customHeight="1">
      <c r="A217" s="13"/>
      <c r="B217" s="36" t="s">
        <v>295</v>
      </c>
      <c r="C217" s="36"/>
      <c r="D217" s="36"/>
      <c r="E217" s="36"/>
      <c r="F217" s="16"/>
      <c r="G217" s="17" t="s">
        <v>296</v>
      </c>
      <c r="H217" s="37" t="s">
        <v>232</v>
      </c>
      <c r="I217" s="37"/>
      <c r="J217" s="37"/>
      <c r="K217" s="38"/>
      <c r="L217" s="10">
        <f>L218+L220+L222</f>
        <v>16486.63</v>
      </c>
      <c r="M217" s="21">
        <f t="shared" si="3"/>
        <v>0.09159238888888889</v>
      </c>
    </row>
    <row r="218" spans="1:13" ht="16.5" customHeight="1">
      <c r="A218" s="13"/>
      <c r="B218" s="32"/>
      <c r="C218" s="32"/>
      <c r="D218" s="33" t="s">
        <v>297</v>
      </c>
      <c r="E218" s="33"/>
      <c r="F218" s="18"/>
      <c r="G218" s="19" t="s">
        <v>298</v>
      </c>
      <c r="H218" s="34" t="s">
        <v>191</v>
      </c>
      <c r="I218" s="34"/>
      <c r="J218" s="34"/>
      <c r="K218" s="35"/>
      <c r="L218" s="11" t="str">
        <f>L219</f>
        <v>0,00</v>
      </c>
      <c r="M218" s="21">
        <f t="shared" si="3"/>
        <v>0</v>
      </c>
    </row>
    <row r="219" spans="1:13" ht="16.5" customHeight="1">
      <c r="A219" s="13"/>
      <c r="B219" s="24"/>
      <c r="C219" s="24"/>
      <c r="D219" s="24"/>
      <c r="E219" s="24"/>
      <c r="F219" s="14" t="s">
        <v>10</v>
      </c>
      <c r="G219" s="15" t="s">
        <v>11</v>
      </c>
      <c r="H219" s="25" t="s">
        <v>191</v>
      </c>
      <c r="I219" s="25"/>
      <c r="J219" s="25"/>
      <c r="K219" s="26"/>
      <c r="L219" s="9" t="s">
        <v>118</v>
      </c>
      <c r="M219" s="21">
        <f t="shared" si="3"/>
        <v>0</v>
      </c>
    </row>
    <row r="220" spans="1:13" ht="16.5" customHeight="1">
      <c r="A220" s="13"/>
      <c r="B220" s="32"/>
      <c r="C220" s="32"/>
      <c r="D220" s="33" t="s">
        <v>299</v>
      </c>
      <c r="E220" s="33"/>
      <c r="F220" s="18"/>
      <c r="G220" s="19" t="s">
        <v>300</v>
      </c>
      <c r="H220" s="34" t="s">
        <v>106</v>
      </c>
      <c r="I220" s="34"/>
      <c r="J220" s="34"/>
      <c r="K220" s="35"/>
      <c r="L220" s="11">
        <f>L221</f>
        <v>0</v>
      </c>
      <c r="M220" s="21">
        <f t="shared" si="3"/>
        <v>0</v>
      </c>
    </row>
    <row r="221" spans="1:13" ht="16.5" customHeight="1">
      <c r="A221" s="13"/>
      <c r="B221" s="24"/>
      <c r="C221" s="24"/>
      <c r="D221" s="24"/>
      <c r="E221" s="24"/>
      <c r="F221" s="14" t="s">
        <v>20</v>
      </c>
      <c r="G221" s="15" t="s">
        <v>21</v>
      </c>
      <c r="H221" s="25" t="s">
        <v>106</v>
      </c>
      <c r="I221" s="25"/>
      <c r="J221" s="25"/>
      <c r="K221" s="26"/>
      <c r="L221" s="9">
        <v>0</v>
      </c>
      <c r="M221" s="21">
        <f t="shared" si="3"/>
        <v>0</v>
      </c>
    </row>
    <row r="222" spans="1:13" ht="16.5" customHeight="1">
      <c r="A222" s="13"/>
      <c r="B222" s="32"/>
      <c r="C222" s="32"/>
      <c r="D222" s="33" t="s">
        <v>301</v>
      </c>
      <c r="E222" s="33"/>
      <c r="F222" s="18"/>
      <c r="G222" s="19" t="s">
        <v>302</v>
      </c>
      <c r="H222" s="34" t="s">
        <v>303</v>
      </c>
      <c r="I222" s="34"/>
      <c r="J222" s="34"/>
      <c r="K222" s="35"/>
      <c r="L222" s="11">
        <f>L223+L224+L225+L226+L227+L228</f>
        <v>16486.63</v>
      </c>
      <c r="M222" s="21">
        <f t="shared" si="3"/>
        <v>0.23552328571428574</v>
      </c>
    </row>
    <row r="223" spans="1:13" ht="16.5" customHeight="1">
      <c r="A223" s="13"/>
      <c r="B223" s="24"/>
      <c r="C223" s="24"/>
      <c r="D223" s="24"/>
      <c r="E223" s="24"/>
      <c r="F223" s="14" t="s">
        <v>304</v>
      </c>
      <c r="G223" s="15" t="s">
        <v>305</v>
      </c>
      <c r="H223" s="25" t="s">
        <v>106</v>
      </c>
      <c r="I223" s="25"/>
      <c r="J223" s="25"/>
      <c r="K223" s="26"/>
      <c r="L223" s="9" t="s">
        <v>118</v>
      </c>
      <c r="M223" s="21">
        <f t="shared" si="3"/>
        <v>0</v>
      </c>
    </row>
    <row r="224" spans="1:13" ht="16.5" customHeight="1">
      <c r="A224" s="13"/>
      <c r="B224" s="24"/>
      <c r="C224" s="24"/>
      <c r="D224" s="24"/>
      <c r="E224" s="24"/>
      <c r="F224" s="14" t="s">
        <v>99</v>
      </c>
      <c r="G224" s="15" t="s">
        <v>100</v>
      </c>
      <c r="H224" s="25" t="s">
        <v>217</v>
      </c>
      <c r="I224" s="25"/>
      <c r="J224" s="25"/>
      <c r="K224" s="26"/>
      <c r="L224" s="9" t="s">
        <v>118</v>
      </c>
      <c r="M224" s="21">
        <f t="shared" si="3"/>
        <v>0</v>
      </c>
    </row>
    <row r="225" spans="1:13" ht="16.5" customHeight="1">
      <c r="A225" s="13"/>
      <c r="B225" s="24"/>
      <c r="C225" s="24"/>
      <c r="D225" s="24"/>
      <c r="E225" s="24"/>
      <c r="F225" s="14" t="s">
        <v>20</v>
      </c>
      <c r="G225" s="15" t="s">
        <v>21</v>
      </c>
      <c r="H225" s="25" t="s">
        <v>163</v>
      </c>
      <c r="I225" s="25"/>
      <c r="J225" s="25"/>
      <c r="K225" s="26"/>
      <c r="L225" s="9" t="s">
        <v>520</v>
      </c>
      <c r="M225" s="21">
        <f t="shared" si="3"/>
        <v>0.17897000000000002</v>
      </c>
    </row>
    <row r="226" spans="1:13" ht="16.5" customHeight="1">
      <c r="A226" s="13"/>
      <c r="B226" s="24"/>
      <c r="C226" s="24"/>
      <c r="D226" s="24"/>
      <c r="E226" s="24"/>
      <c r="F226" s="14" t="s">
        <v>23</v>
      </c>
      <c r="G226" s="15" t="s">
        <v>24</v>
      </c>
      <c r="H226" s="25" t="s">
        <v>47</v>
      </c>
      <c r="I226" s="25"/>
      <c r="J226" s="25"/>
      <c r="K226" s="26"/>
      <c r="L226" s="9" t="s">
        <v>521</v>
      </c>
      <c r="M226" s="21">
        <f t="shared" si="3"/>
        <v>0.5162892</v>
      </c>
    </row>
    <row r="227" spans="1:13" ht="16.5" customHeight="1">
      <c r="A227" s="13"/>
      <c r="B227" s="24"/>
      <c r="C227" s="24"/>
      <c r="D227" s="24"/>
      <c r="E227" s="24"/>
      <c r="F227" s="14" t="s">
        <v>119</v>
      </c>
      <c r="G227" s="15" t="s">
        <v>120</v>
      </c>
      <c r="H227" s="25" t="s">
        <v>92</v>
      </c>
      <c r="I227" s="25"/>
      <c r="J227" s="25"/>
      <c r="K227" s="26"/>
      <c r="L227" s="9" t="s">
        <v>118</v>
      </c>
      <c r="M227" s="21">
        <f t="shared" si="3"/>
        <v>0</v>
      </c>
    </row>
    <row r="228" spans="1:13" ht="16.5" customHeight="1">
      <c r="A228" s="13"/>
      <c r="B228" s="24"/>
      <c r="C228" s="24"/>
      <c r="D228" s="24"/>
      <c r="E228" s="24"/>
      <c r="F228" s="14" t="s">
        <v>26</v>
      </c>
      <c r="G228" s="15" t="s">
        <v>27</v>
      </c>
      <c r="H228" s="25" t="s">
        <v>86</v>
      </c>
      <c r="I228" s="25"/>
      <c r="J228" s="25"/>
      <c r="K228" s="26"/>
      <c r="L228" s="9" t="s">
        <v>118</v>
      </c>
      <c r="M228" s="21">
        <f t="shared" si="3"/>
        <v>0</v>
      </c>
    </row>
    <row r="229" spans="1:13" ht="16.5" customHeight="1">
      <c r="A229" s="13"/>
      <c r="B229" s="36" t="s">
        <v>306</v>
      </c>
      <c r="C229" s="36"/>
      <c r="D229" s="36"/>
      <c r="E229" s="36"/>
      <c r="F229" s="16"/>
      <c r="G229" s="17" t="s">
        <v>307</v>
      </c>
      <c r="H229" s="37" t="s">
        <v>308</v>
      </c>
      <c r="I229" s="37"/>
      <c r="J229" s="37"/>
      <c r="K229" s="38"/>
      <c r="L229" s="10">
        <f>L230+L237+L247+L249+L251+L253+L264+L268</f>
        <v>1027919.59</v>
      </c>
      <c r="M229" s="21">
        <f t="shared" si="3"/>
        <v>0.506616140732019</v>
      </c>
    </row>
    <row r="230" spans="1:13" ht="16.5" customHeight="1">
      <c r="A230" s="13"/>
      <c r="B230" s="32"/>
      <c r="C230" s="32"/>
      <c r="D230" s="33" t="s">
        <v>309</v>
      </c>
      <c r="E230" s="33"/>
      <c r="F230" s="18"/>
      <c r="G230" s="19" t="s">
        <v>310</v>
      </c>
      <c r="H230" s="34" t="s">
        <v>303</v>
      </c>
      <c r="I230" s="34"/>
      <c r="J230" s="34"/>
      <c r="K230" s="35"/>
      <c r="L230" s="11" t="str">
        <f>L236</f>
        <v>45619,97</v>
      </c>
      <c r="M230" s="21">
        <f t="shared" si="3"/>
        <v>0.6517138571428571</v>
      </c>
    </row>
    <row r="231" spans="1:13" ht="0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12"/>
      <c r="M231" s="21" t="e">
        <f t="shared" si="3"/>
        <v>#DIV/0!</v>
      </c>
    </row>
    <row r="232" spans="1:13" ht="5.25" customHeight="1" hidden="1">
      <c r="A232" s="28"/>
      <c r="B232" s="28"/>
      <c r="C232" s="28"/>
      <c r="D232" s="28"/>
      <c r="E232" s="28"/>
      <c r="F232" s="28"/>
      <c r="G232" s="28"/>
      <c r="H232" s="28"/>
      <c r="I232" s="39" t="s">
        <v>311</v>
      </c>
      <c r="J232" s="39"/>
      <c r="K232" s="13"/>
      <c r="L232" s="12"/>
      <c r="M232" s="21" t="e">
        <f t="shared" si="3"/>
        <v>#DIV/0!</v>
      </c>
    </row>
    <row r="233" spans="1:13" ht="5.25" customHeight="1" hidden="1">
      <c r="A233" s="13"/>
      <c r="B233" s="39" t="s">
        <v>95</v>
      </c>
      <c r="C233" s="39"/>
      <c r="D233" s="39"/>
      <c r="E233" s="28"/>
      <c r="F233" s="28"/>
      <c r="G233" s="28"/>
      <c r="H233" s="28"/>
      <c r="I233" s="39"/>
      <c r="J233" s="39"/>
      <c r="K233" s="13"/>
      <c r="L233" s="12"/>
      <c r="M233" s="21" t="e">
        <f t="shared" si="3"/>
        <v>#DIV/0!</v>
      </c>
    </row>
    <row r="234" spans="1:13" ht="11.25" customHeight="1" hidden="1">
      <c r="A234" s="13"/>
      <c r="B234" s="39"/>
      <c r="C234" s="39"/>
      <c r="D234" s="39"/>
      <c r="E234" s="28"/>
      <c r="F234" s="28"/>
      <c r="G234" s="28"/>
      <c r="H234" s="28"/>
      <c r="I234" s="28"/>
      <c r="J234" s="28"/>
      <c r="K234" s="28"/>
      <c r="L234" s="12"/>
      <c r="M234" s="21" t="e">
        <f t="shared" si="3"/>
        <v>#DIV/0!</v>
      </c>
    </row>
    <row r="235" spans="1:13" ht="63.75" customHeight="1" hidden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12"/>
      <c r="M235" s="21" t="e">
        <f t="shared" si="3"/>
        <v>#DIV/0!</v>
      </c>
    </row>
    <row r="236" spans="1:13" ht="27" customHeight="1">
      <c r="A236" s="13"/>
      <c r="B236" s="24"/>
      <c r="C236" s="24"/>
      <c r="D236" s="24"/>
      <c r="E236" s="24"/>
      <c r="F236" s="14" t="s">
        <v>312</v>
      </c>
      <c r="G236" s="15" t="s">
        <v>313</v>
      </c>
      <c r="H236" s="25" t="s">
        <v>303</v>
      </c>
      <c r="I236" s="25"/>
      <c r="J236" s="25"/>
      <c r="K236" s="26"/>
      <c r="L236" s="9" t="s">
        <v>522</v>
      </c>
      <c r="M236" s="21">
        <f t="shared" si="3"/>
        <v>0.6517138571428571</v>
      </c>
    </row>
    <row r="237" spans="1:13" ht="30" customHeight="1">
      <c r="A237" s="13"/>
      <c r="B237" s="32"/>
      <c r="C237" s="32"/>
      <c r="D237" s="33" t="s">
        <v>314</v>
      </c>
      <c r="E237" s="33"/>
      <c r="F237" s="18"/>
      <c r="G237" s="19" t="s">
        <v>315</v>
      </c>
      <c r="H237" s="34" t="s">
        <v>316</v>
      </c>
      <c r="I237" s="34"/>
      <c r="J237" s="34"/>
      <c r="K237" s="35"/>
      <c r="L237" s="11">
        <f>L238+L239+L240+L241+L242+L243+L244+L245+L246</f>
        <v>812133.48</v>
      </c>
      <c r="M237" s="21">
        <f t="shared" si="3"/>
        <v>0.4931142209711539</v>
      </c>
    </row>
    <row r="238" spans="1:13" ht="16.5" customHeight="1">
      <c r="A238" s="13"/>
      <c r="B238" s="24"/>
      <c r="C238" s="24"/>
      <c r="D238" s="24"/>
      <c r="E238" s="24"/>
      <c r="F238" s="14" t="s">
        <v>304</v>
      </c>
      <c r="G238" s="15" t="s">
        <v>305</v>
      </c>
      <c r="H238" s="25" t="s">
        <v>317</v>
      </c>
      <c r="I238" s="25"/>
      <c r="J238" s="25"/>
      <c r="K238" s="26"/>
      <c r="L238" s="9" t="s">
        <v>523</v>
      </c>
      <c r="M238" s="21">
        <f t="shared" si="3"/>
        <v>0.4932808942646238</v>
      </c>
    </row>
    <row r="239" spans="1:13" ht="16.5" customHeight="1">
      <c r="A239" s="13"/>
      <c r="B239" s="24"/>
      <c r="C239" s="24"/>
      <c r="D239" s="24"/>
      <c r="E239" s="24"/>
      <c r="F239" s="14" t="s">
        <v>68</v>
      </c>
      <c r="G239" s="15" t="s">
        <v>69</v>
      </c>
      <c r="H239" s="25" t="s">
        <v>318</v>
      </c>
      <c r="I239" s="25"/>
      <c r="J239" s="25"/>
      <c r="K239" s="26"/>
      <c r="L239" s="9" t="s">
        <v>524</v>
      </c>
      <c r="M239" s="21">
        <f t="shared" si="3"/>
        <v>0.5080918328942416</v>
      </c>
    </row>
    <row r="240" spans="1:13" ht="16.5" customHeight="1">
      <c r="A240" s="13"/>
      <c r="B240" s="24"/>
      <c r="C240" s="24"/>
      <c r="D240" s="24"/>
      <c r="E240" s="24"/>
      <c r="F240" s="14" t="s">
        <v>71</v>
      </c>
      <c r="G240" s="15" t="s">
        <v>72</v>
      </c>
      <c r="H240" s="25" t="s">
        <v>225</v>
      </c>
      <c r="I240" s="25"/>
      <c r="J240" s="25"/>
      <c r="K240" s="26"/>
      <c r="L240" s="9" t="s">
        <v>525</v>
      </c>
      <c r="M240" s="21">
        <f t="shared" si="3"/>
        <v>0.9934102564102565</v>
      </c>
    </row>
    <row r="241" spans="1:13" ht="16.5" customHeight="1">
      <c r="A241" s="13"/>
      <c r="B241" s="24"/>
      <c r="C241" s="24"/>
      <c r="D241" s="24"/>
      <c r="E241" s="24"/>
      <c r="F241" s="14" t="s">
        <v>74</v>
      </c>
      <c r="G241" s="15" t="s">
        <v>75</v>
      </c>
      <c r="H241" s="25" t="s">
        <v>319</v>
      </c>
      <c r="I241" s="25"/>
      <c r="J241" s="25"/>
      <c r="K241" s="26"/>
      <c r="L241" s="9" t="s">
        <v>526</v>
      </c>
      <c r="M241" s="21">
        <f t="shared" si="3"/>
        <v>0.43480692167577417</v>
      </c>
    </row>
    <row r="242" spans="1:13" ht="16.5" customHeight="1">
      <c r="A242" s="13"/>
      <c r="B242" s="24"/>
      <c r="C242" s="24"/>
      <c r="D242" s="24"/>
      <c r="E242" s="24"/>
      <c r="F242" s="14" t="s">
        <v>20</v>
      </c>
      <c r="G242" s="15" t="s">
        <v>21</v>
      </c>
      <c r="H242" s="25" t="s">
        <v>320</v>
      </c>
      <c r="I242" s="25"/>
      <c r="J242" s="25"/>
      <c r="K242" s="26"/>
      <c r="L242" s="9" t="s">
        <v>527</v>
      </c>
      <c r="M242" s="21">
        <f t="shared" si="3"/>
        <v>0.03594771241830065</v>
      </c>
    </row>
    <row r="243" spans="1:13" ht="16.5" customHeight="1">
      <c r="A243" s="13"/>
      <c r="B243" s="24"/>
      <c r="C243" s="24"/>
      <c r="D243" s="24"/>
      <c r="E243" s="24"/>
      <c r="F243" s="14" t="s">
        <v>23</v>
      </c>
      <c r="G243" s="15" t="s">
        <v>24</v>
      </c>
      <c r="H243" s="25" t="s">
        <v>321</v>
      </c>
      <c r="I243" s="25"/>
      <c r="J243" s="25"/>
      <c r="K243" s="26"/>
      <c r="L243" s="9" t="s">
        <v>528</v>
      </c>
      <c r="M243" s="21">
        <f t="shared" si="3"/>
        <v>0.36453619302949064</v>
      </c>
    </row>
    <row r="244" spans="1:13" ht="16.5" customHeight="1">
      <c r="A244" s="13"/>
      <c r="B244" s="24"/>
      <c r="C244" s="24"/>
      <c r="D244" s="24"/>
      <c r="E244" s="24"/>
      <c r="F244" s="14" t="s">
        <v>119</v>
      </c>
      <c r="G244" s="15" t="s">
        <v>120</v>
      </c>
      <c r="H244" s="25" t="s">
        <v>322</v>
      </c>
      <c r="I244" s="25"/>
      <c r="J244" s="25"/>
      <c r="K244" s="26"/>
      <c r="L244" s="9" t="s">
        <v>118</v>
      </c>
      <c r="M244" s="21">
        <f t="shared" si="3"/>
        <v>0</v>
      </c>
    </row>
    <row r="245" spans="1:13" ht="16.5" customHeight="1">
      <c r="A245" s="13"/>
      <c r="B245" s="24"/>
      <c r="C245" s="24"/>
      <c r="D245" s="24"/>
      <c r="E245" s="24"/>
      <c r="F245" s="14" t="s">
        <v>121</v>
      </c>
      <c r="G245" s="15" t="s">
        <v>122</v>
      </c>
      <c r="H245" s="25" t="s">
        <v>271</v>
      </c>
      <c r="I245" s="25"/>
      <c r="J245" s="25"/>
      <c r="K245" s="26"/>
      <c r="L245" s="9" t="s">
        <v>529</v>
      </c>
      <c r="M245" s="21">
        <f t="shared" si="3"/>
        <v>1</v>
      </c>
    </row>
    <row r="246" spans="1:13" ht="16.5" customHeight="1">
      <c r="A246" s="13"/>
      <c r="B246" s="24"/>
      <c r="C246" s="24"/>
      <c r="D246" s="24"/>
      <c r="E246" s="24"/>
      <c r="F246" s="14" t="s">
        <v>124</v>
      </c>
      <c r="G246" s="15" t="s">
        <v>125</v>
      </c>
      <c r="H246" s="25" t="s">
        <v>164</v>
      </c>
      <c r="I246" s="25"/>
      <c r="J246" s="25"/>
      <c r="K246" s="26"/>
      <c r="L246" s="9" t="s">
        <v>118</v>
      </c>
      <c r="M246" s="21">
        <f t="shared" si="3"/>
        <v>0</v>
      </c>
    </row>
    <row r="247" spans="1:13" ht="40.5" customHeight="1">
      <c r="A247" s="13"/>
      <c r="B247" s="32"/>
      <c r="C247" s="32"/>
      <c r="D247" s="33" t="s">
        <v>323</v>
      </c>
      <c r="E247" s="33"/>
      <c r="F247" s="18"/>
      <c r="G247" s="19" t="s">
        <v>324</v>
      </c>
      <c r="H247" s="34" t="s">
        <v>325</v>
      </c>
      <c r="I247" s="34"/>
      <c r="J247" s="34"/>
      <c r="K247" s="35"/>
      <c r="L247" s="11" t="str">
        <f>L248</f>
        <v>7402,17</v>
      </c>
      <c r="M247" s="21">
        <f t="shared" si="3"/>
        <v>0.6983179245283019</v>
      </c>
    </row>
    <row r="248" spans="1:13" ht="16.5" customHeight="1">
      <c r="A248" s="13"/>
      <c r="B248" s="24"/>
      <c r="C248" s="24"/>
      <c r="D248" s="24"/>
      <c r="E248" s="24"/>
      <c r="F248" s="14" t="s">
        <v>326</v>
      </c>
      <c r="G248" s="15" t="s">
        <v>327</v>
      </c>
      <c r="H248" s="25" t="s">
        <v>325</v>
      </c>
      <c r="I248" s="25"/>
      <c r="J248" s="25"/>
      <c r="K248" s="26"/>
      <c r="L248" s="9" t="s">
        <v>530</v>
      </c>
      <c r="M248" s="21">
        <f t="shared" si="3"/>
        <v>0.6983179245283019</v>
      </c>
    </row>
    <row r="249" spans="1:13" ht="19.5" customHeight="1">
      <c r="A249" s="13"/>
      <c r="B249" s="32"/>
      <c r="C249" s="32"/>
      <c r="D249" s="33" t="s">
        <v>328</v>
      </c>
      <c r="E249" s="33"/>
      <c r="F249" s="18"/>
      <c r="G249" s="19" t="s">
        <v>329</v>
      </c>
      <c r="H249" s="34" t="s">
        <v>330</v>
      </c>
      <c r="I249" s="34"/>
      <c r="J249" s="34"/>
      <c r="K249" s="35"/>
      <c r="L249" s="11" t="str">
        <f>L250</f>
        <v>31572,73</v>
      </c>
      <c r="M249" s="21">
        <f t="shared" si="3"/>
        <v>0.6775263948497854</v>
      </c>
    </row>
    <row r="250" spans="1:13" ht="16.5" customHeight="1">
      <c r="A250" s="13"/>
      <c r="B250" s="24"/>
      <c r="C250" s="24"/>
      <c r="D250" s="24"/>
      <c r="E250" s="24"/>
      <c r="F250" s="14" t="s">
        <v>304</v>
      </c>
      <c r="G250" s="15" t="s">
        <v>305</v>
      </c>
      <c r="H250" s="25" t="s">
        <v>330</v>
      </c>
      <c r="I250" s="25"/>
      <c r="J250" s="25"/>
      <c r="K250" s="26"/>
      <c r="L250" s="9" t="s">
        <v>531</v>
      </c>
      <c r="M250" s="21">
        <f t="shared" si="3"/>
        <v>0.6775263948497854</v>
      </c>
    </row>
    <row r="251" spans="1:13" ht="16.5" customHeight="1">
      <c r="A251" s="13"/>
      <c r="B251" s="32"/>
      <c r="C251" s="32"/>
      <c r="D251" s="33" t="s">
        <v>331</v>
      </c>
      <c r="E251" s="33"/>
      <c r="F251" s="18"/>
      <c r="G251" s="19" t="s">
        <v>332</v>
      </c>
      <c r="H251" s="34" t="s">
        <v>333</v>
      </c>
      <c r="I251" s="34"/>
      <c r="J251" s="34"/>
      <c r="K251" s="35"/>
      <c r="L251" s="11" t="str">
        <f>L252</f>
        <v>53109,63</v>
      </c>
      <c r="M251" s="21">
        <f t="shared" si="3"/>
        <v>0.6782839080459769</v>
      </c>
    </row>
    <row r="252" spans="1:13" ht="16.5" customHeight="1">
      <c r="A252" s="13"/>
      <c r="B252" s="24"/>
      <c r="C252" s="24"/>
      <c r="D252" s="24"/>
      <c r="E252" s="24"/>
      <c r="F252" s="14" t="s">
        <v>304</v>
      </c>
      <c r="G252" s="15" t="s">
        <v>305</v>
      </c>
      <c r="H252" s="25" t="s">
        <v>333</v>
      </c>
      <c r="I252" s="25"/>
      <c r="J252" s="25"/>
      <c r="K252" s="26"/>
      <c r="L252" s="9" t="s">
        <v>532</v>
      </c>
      <c r="M252" s="21">
        <f t="shared" si="3"/>
        <v>0.6782839080459769</v>
      </c>
    </row>
    <row r="253" spans="1:13" ht="16.5" customHeight="1">
      <c r="A253" s="13"/>
      <c r="B253" s="32"/>
      <c r="C253" s="32"/>
      <c r="D253" s="33" t="s">
        <v>334</v>
      </c>
      <c r="E253" s="33"/>
      <c r="F253" s="18"/>
      <c r="G253" s="19" t="s">
        <v>335</v>
      </c>
      <c r="H253" s="34" t="s">
        <v>336</v>
      </c>
      <c r="I253" s="34"/>
      <c r="J253" s="34"/>
      <c r="K253" s="35"/>
      <c r="L253" s="11">
        <f>L254+L255+L256+L257+L258+L259+L260+L261+L262+L263</f>
        <v>69739.59000000001</v>
      </c>
      <c r="M253" s="21">
        <f t="shared" si="3"/>
        <v>0.4814840206292331</v>
      </c>
    </row>
    <row r="254" spans="1:13" ht="16.5" customHeight="1">
      <c r="A254" s="13"/>
      <c r="B254" s="24"/>
      <c r="C254" s="24"/>
      <c r="D254" s="24"/>
      <c r="E254" s="24"/>
      <c r="F254" s="14" t="s">
        <v>68</v>
      </c>
      <c r="G254" s="15" t="s">
        <v>69</v>
      </c>
      <c r="H254" s="25" t="s">
        <v>337</v>
      </c>
      <c r="I254" s="25"/>
      <c r="J254" s="25"/>
      <c r="K254" s="26"/>
      <c r="L254" s="9" t="s">
        <v>533</v>
      </c>
      <c r="M254" s="21">
        <f t="shared" si="3"/>
        <v>0.4487214206437292</v>
      </c>
    </row>
    <row r="255" spans="1:13" ht="16.5" customHeight="1">
      <c r="A255" s="13"/>
      <c r="B255" s="24"/>
      <c r="C255" s="24"/>
      <c r="D255" s="24"/>
      <c r="E255" s="24"/>
      <c r="F255" s="14" t="s">
        <v>71</v>
      </c>
      <c r="G255" s="15" t="s">
        <v>72</v>
      </c>
      <c r="H255" s="25" t="s">
        <v>325</v>
      </c>
      <c r="I255" s="25"/>
      <c r="J255" s="25"/>
      <c r="K255" s="26"/>
      <c r="L255" s="9" t="s">
        <v>534</v>
      </c>
      <c r="M255" s="21">
        <f t="shared" si="3"/>
        <v>0.9937075471698112</v>
      </c>
    </row>
    <row r="256" spans="1:13" ht="16.5" customHeight="1">
      <c r="A256" s="13"/>
      <c r="B256" s="24"/>
      <c r="C256" s="24"/>
      <c r="D256" s="24"/>
      <c r="E256" s="24"/>
      <c r="F256" s="14" t="s">
        <v>74</v>
      </c>
      <c r="G256" s="15" t="s">
        <v>75</v>
      </c>
      <c r="H256" s="25" t="s">
        <v>244</v>
      </c>
      <c r="I256" s="25"/>
      <c r="J256" s="25"/>
      <c r="K256" s="26"/>
      <c r="L256" s="9" t="s">
        <v>535</v>
      </c>
      <c r="M256" s="21">
        <f t="shared" si="3"/>
        <v>0.33101272727272724</v>
      </c>
    </row>
    <row r="257" spans="1:13" ht="16.5" customHeight="1">
      <c r="A257" s="13"/>
      <c r="B257" s="24"/>
      <c r="C257" s="24"/>
      <c r="D257" s="24"/>
      <c r="E257" s="24"/>
      <c r="F257" s="14" t="s">
        <v>77</v>
      </c>
      <c r="G257" s="15" t="s">
        <v>78</v>
      </c>
      <c r="H257" s="25" t="s">
        <v>235</v>
      </c>
      <c r="I257" s="25"/>
      <c r="J257" s="25"/>
      <c r="K257" s="26"/>
      <c r="L257" s="9" t="s">
        <v>536</v>
      </c>
      <c r="M257" s="21">
        <f t="shared" si="3"/>
        <v>0.32000285714285714</v>
      </c>
    </row>
    <row r="258" spans="1:13" ht="16.5" customHeight="1">
      <c r="A258" s="13"/>
      <c r="B258" s="24"/>
      <c r="C258" s="24"/>
      <c r="D258" s="24"/>
      <c r="E258" s="24"/>
      <c r="F258" s="14" t="s">
        <v>20</v>
      </c>
      <c r="G258" s="15" t="s">
        <v>21</v>
      </c>
      <c r="H258" s="25" t="s">
        <v>338</v>
      </c>
      <c r="I258" s="25"/>
      <c r="J258" s="25"/>
      <c r="K258" s="26"/>
      <c r="L258" s="9" t="s">
        <v>537</v>
      </c>
      <c r="M258" s="21">
        <f t="shared" si="3"/>
        <v>0.3372960372960373</v>
      </c>
    </row>
    <row r="259" spans="1:13" ht="16.5" customHeight="1">
      <c r="A259" s="13"/>
      <c r="B259" s="24"/>
      <c r="C259" s="24"/>
      <c r="D259" s="24"/>
      <c r="E259" s="24"/>
      <c r="F259" s="14" t="s">
        <v>23</v>
      </c>
      <c r="G259" s="15" t="s">
        <v>24</v>
      </c>
      <c r="H259" s="25" t="s">
        <v>234</v>
      </c>
      <c r="I259" s="25"/>
      <c r="J259" s="25"/>
      <c r="K259" s="26"/>
      <c r="L259" s="9" t="s">
        <v>538</v>
      </c>
      <c r="M259" s="21">
        <f t="shared" si="3"/>
        <v>0.6015199999999999</v>
      </c>
    </row>
    <row r="260" spans="1:13" ht="19.5" customHeight="1">
      <c r="A260" s="13"/>
      <c r="B260" s="24"/>
      <c r="C260" s="24"/>
      <c r="D260" s="24"/>
      <c r="E260" s="24"/>
      <c r="F260" s="14" t="s">
        <v>113</v>
      </c>
      <c r="G260" s="15" t="s">
        <v>114</v>
      </c>
      <c r="H260" s="25" t="s">
        <v>236</v>
      </c>
      <c r="I260" s="25"/>
      <c r="J260" s="25"/>
      <c r="K260" s="26"/>
      <c r="L260" s="9" t="s">
        <v>539</v>
      </c>
      <c r="M260" s="21">
        <f t="shared" si="3"/>
        <v>0.1066</v>
      </c>
    </row>
    <row r="261" spans="1:13" ht="16.5" customHeight="1">
      <c r="A261" s="13"/>
      <c r="B261" s="24"/>
      <c r="C261" s="24"/>
      <c r="D261" s="24"/>
      <c r="E261" s="24"/>
      <c r="F261" s="14" t="s">
        <v>119</v>
      </c>
      <c r="G261" s="15" t="s">
        <v>120</v>
      </c>
      <c r="H261" s="25" t="s">
        <v>92</v>
      </c>
      <c r="I261" s="25"/>
      <c r="J261" s="25"/>
      <c r="K261" s="26"/>
      <c r="L261" s="9" t="s">
        <v>540</v>
      </c>
      <c r="M261" s="21">
        <f aca="true" t="shared" si="4" ref="M261:M302">L261/H261</f>
        <v>0.5704400000000001</v>
      </c>
    </row>
    <row r="262" spans="1:13" ht="16.5" customHeight="1">
      <c r="A262" s="13"/>
      <c r="B262" s="24"/>
      <c r="C262" s="24"/>
      <c r="D262" s="24"/>
      <c r="E262" s="24"/>
      <c r="F262" s="14" t="s">
        <v>121</v>
      </c>
      <c r="G262" s="15" t="s">
        <v>122</v>
      </c>
      <c r="H262" s="25" t="s">
        <v>339</v>
      </c>
      <c r="I262" s="25"/>
      <c r="J262" s="25"/>
      <c r="K262" s="26"/>
      <c r="L262" s="9" t="s">
        <v>541</v>
      </c>
      <c r="M262" s="21">
        <f t="shared" si="4"/>
        <v>1</v>
      </c>
    </row>
    <row r="263" spans="1:13" ht="16.5" customHeight="1">
      <c r="A263" s="13"/>
      <c r="B263" s="24"/>
      <c r="C263" s="24"/>
      <c r="D263" s="24"/>
      <c r="E263" s="24"/>
      <c r="F263" s="14" t="s">
        <v>124</v>
      </c>
      <c r="G263" s="15" t="s">
        <v>125</v>
      </c>
      <c r="H263" s="25" t="s">
        <v>92</v>
      </c>
      <c r="I263" s="25"/>
      <c r="J263" s="25"/>
      <c r="K263" s="26"/>
      <c r="L263" s="9" t="s">
        <v>542</v>
      </c>
      <c r="M263" s="21">
        <f t="shared" si="4"/>
        <v>0.44</v>
      </c>
    </row>
    <row r="264" spans="1:13" ht="16.5" customHeight="1">
      <c r="A264" s="13"/>
      <c r="B264" s="32"/>
      <c r="C264" s="32"/>
      <c r="D264" s="33" t="s">
        <v>340</v>
      </c>
      <c r="E264" s="33"/>
      <c r="F264" s="18"/>
      <c r="G264" s="19" t="s">
        <v>341</v>
      </c>
      <c r="H264" s="34" t="s">
        <v>86</v>
      </c>
      <c r="I264" s="34"/>
      <c r="J264" s="34"/>
      <c r="K264" s="35"/>
      <c r="L264" s="11">
        <f>L265+L266+L267</f>
        <v>17</v>
      </c>
      <c r="M264" s="21">
        <f t="shared" si="4"/>
        <v>0.0034</v>
      </c>
    </row>
    <row r="265" spans="1:13" ht="16.5" customHeight="1">
      <c r="A265" s="13"/>
      <c r="B265" s="24"/>
      <c r="C265" s="24"/>
      <c r="D265" s="24"/>
      <c r="E265" s="24"/>
      <c r="F265" s="14" t="s">
        <v>74</v>
      </c>
      <c r="G265" s="15" t="s">
        <v>75</v>
      </c>
      <c r="H265" s="25" t="s">
        <v>342</v>
      </c>
      <c r="I265" s="25"/>
      <c r="J265" s="25"/>
      <c r="K265" s="26"/>
      <c r="L265" s="9" t="s">
        <v>118</v>
      </c>
      <c r="M265" s="21">
        <f t="shared" si="4"/>
        <v>0</v>
      </c>
    </row>
    <row r="266" spans="1:13" ht="16.5" customHeight="1">
      <c r="A266" s="13"/>
      <c r="B266" s="24"/>
      <c r="C266" s="24"/>
      <c r="D266" s="24"/>
      <c r="E266" s="24"/>
      <c r="F266" s="14" t="s">
        <v>77</v>
      </c>
      <c r="G266" s="15" t="s">
        <v>78</v>
      </c>
      <c r="H266" s="25" t="s">
        <v>134</v>
      </c>
      <c r="I266" s="25"/>
      <c r="J266" s="25"/>
      <c r="K266" s="26"/>
      <c r="L266" s="9" t="s">
        <v>118</v>
      </c>
      <c r="M266" s="21">
        <f t="shared" si="4"/>
        <v>0</v>
      </c>
    </row>
    <row r="267" spans="1:13" ht="16.5" customHeight="1">
      <c r="A267" s="13"/>
      <c r="B267" s="24"/>
      <c r="C267" s="24"/>
      <c r="D267" s="24"/>
      <c r="E267" s="24"/>
      <c r="F267" s="14" t="s">
        <v>99</v>
      </c>
      <c r="G267" s="15" t="s">
        <v>100</v>
      </c>
      <c r="H267" s="25" t="s">
        <v>343</v>
      </c>
      <c r="I267" s="25"/>
      <c r="J267" s="25"/>
      <c r="K267" s="26"/>
      <c r="L267" s="9" t="s">
        <v>543</v>
      </c>
      <c r="M267" s="21">
        <f t="shared" si="4"/>
        <v>0.00397196261682243</v>
      </c>
    </row>
    <row r="268" spans="1:13" ht="16.5" customHeight="1">
      <c r="A268" s="13"/>
      <c r="B268" s="32"/>
      <c r="C268" s="32"/>
      <c r="D268" s="33" t="s">
        <v>344</v>
      </c>
      <c r="E268" s="33"/>
      <c r="F268" s="18"/>
      <c r="G268" s="19" t="s">
        <v>18</v>
      </c>
      <c r="H268" s="34" t="s">
        <v>345</v>
      </c>
      <c r="I268" s="34"/>
      <c r="J268" s="34"/>
      <c r="K268" s="35"/>
      <c r="L268" s="11">
        <f>L269+L270</f>
        <v>8325.02</v>
      </c>
      <c r="M268" s="21">
        <f t="shared" si="4"/>
        <v>0.3117985018726592</v>
      </c>
    </row>
    <row r="269" spans="1:13" ht="16.5" customHeight="1">
      <c r="A269" s="13"/>
      <c r="B269" s="24"/>
      <c r="C269" s="24"/>
      <c r="D269" s="24"/>
      <c r="E269" s="24"/>
      <c r="F269" s="14" t="s">
        <v>304</v>
      </c>
      <c r="G269" s="15" t="s">
        <v>305</v>
      </c>
      <c r="H269" s="25" t="s">
        <v>346</v>
      </c>
      <c r="I269" s="25"/>
      <c r="J269" s="25"/>
      <c r="K269" s="26"/>
      <c r="L269" s="9" t="s">
        <v>544</v>
      </c>
      <c r="M269" s="21">
        <f t="shared" si="4"/>
        <v>0.2829419607843137</v>
      </c>
    </row>
    <row r="270" spans="1:13" ht="16.5" customHeight="1">
      <c r="A270" s="13"/>
      <c r="B270" s="24"/>
      <c r="C270" s="24"/>
      <c r="D270" s="24"/>
      <c r="E270" s="24"/>
      <c r="F270" s="14" t="s">
        <v>99</v>
      </c>
      <c r="G270" s="15" t="s">
        <v>100</v>
      </c>
      <c r="H270" s="25" t="s">
        <v>347</v>
      </c>
      <c r="I270" s="25"/>
      <c r="J270" s="25"/>
      <c r="K270" s="26"/>
      <c r="L270" s="9" t="s">
        <v>545</v>
      </c>
      <c r="M270" s="21">
        <f t="shared" si="4"/>
        <v>0.925</v>
      </c>
    </row>
    <row r="271" spans="1:13" ht="16.5" customHeight="1">
      <c r="A271" s="13"/>
      <c r="B271" s="36" t="s">
        <v>348</v>
      </c>
      <c r="C271" s="36"/>
      <c r="D271" s="36"/>
      <c r="E271" s="36"/>
      <c r="F271" s="16"/>
      <c r="G271" s="17" t="s">
        <v>349</v>
      </c>
      <c r="H271" s="37" t="s">
        <v>350</v>
      </c>
      <c r="I271" s="37"/>
      <c r="J271" s="37"/>
      <c r="K271" s="38"/>
      <c r="L271" s="10" t="str">
        <f>L272</f>
        <v>0,00</v>
      </c>
      <c r="M271" s="21">
        <f t="shared" si="4"/>
        <v>0</v>
      </c>
    </row>
    <row r="272" spans="1:13" ht="16.5" customHeight="1">
      <c r="A272" s="13"/>
      <c r="B272" s="32"/>
      <c r="C272" s="32"/>
      <c r="D272" s="33" t="s">
        <v>351</v>
      </c>
      <c r="E272" s="33"/>
      <c r="F272" s="18"/>
      <c r="G272" s="19" t="s">
        <v>352</v>
      </c>
      <c r="H272" s="34" t="s">
        <v>350</v>
      </c>
      <c r="I272" s="34"/>
      <c r="J272" s="34"/>
      <c r="K272" s="35"/>
      <c r="L272" s="11" t="str">
        <f>L273</f>
        <v>0,00</v>
      </c>
      <c r="M272" s="21">
        <f t="shared" si="4"/>
        <v>0</v>
      </c>
    </row>
    <row r="273" spans="1:13" ht="16.5" customHeight="1">
      <c r="A273" s="13"/>
      <c r="B273" s="24"/>
      <c r="C273" s="24"/>
      <c r="D273" s="24"/>
      <c r="E273" s="24"/>
      <c r="F273" s="14" t="s">
        <v>353</v>
      </c>
      <c r="G273" s="15" t="s">
        <v>354</v>
      </c>
      <c r="H273" s="25" t="s">
        <v>350</v>
      </c>
      <c r="I273" s="25"/>
      <c r="J273" s="25"/>
      <c r="K273" s="26"/>
      <c r="L273" s="9" t="s">
        <v>118</v>
      </c>
      <c r="M273" s="21">
        <f t="shared" si="4"/>
        <v>0</v>
      </c>
    </row>
    <row r="274" spans="1:13" ht="16.5" customHeight="1">
      <c r="A274" s="13"/>
      <c r="B274" s="36" t="s">
        <v>355</v>
      </c>
      <c r="C274" s="36"/>
      <c r="D274" s="36"/>
      <c r="E274" s="36"/>
      <c r="F274" s="16"/>
      <c r="G274" s="17" t="s">
        <v>356</v>
      </c>
      <c r="H274" s="37" t="s">
        <v>357</v>
      </c>
      <c r="I274" s="37"/>
      <c r="J274" s="37"/>
      <c r="K274" s="38"/>
      <c r="L274" s="10">
        <f>L275+L282+L287+L289+L291</f>
        <v>187264.02</v>
      </c>
      <c r="M274" s="21">
        <f t="shared" si="4"/>
        <v>0.5051019433842668</v>
      </c>
    </row>
    <row r="275" spans="1:13" ht="16.5" customHeight="1">
      <c r="A275" s="13"/>
      <c r="B275" s="32"/>
      <c r="C275" s="32"/>
      <c r="D275" s="33" t="s">
        <v>358</v>
      </c>
      <c r="E275" s="33"/>
      <c r="F275" s="18"/>
      <c r="G275" s="19" t="s">
        <v>359</v>
      </c>
      <c r="H275" s="34" t="s">
        <v>250</v>
      </c>
      <c r="I275" s="34"/>
      <c r="J275" s="34"/>
      <c r="K275" s="35"/>
      <c r="L275" s="11" t="str">
        <f>L276</f>
        <v>21863,09</v>
      </c>
      <c r="M275" s="21">
        <f t="shared" si="4"/>
        <v>0.7287696666666666</v>
      </c>
    </row>
    <row r="276" spans="1:13" ht="16.5" customHeight="1">
      <c r="A276" s="13"/>
      <c r="B276" s="24"/>
      <c r="C276" s="24"/>
      <c r="D276" s="24"/>
      <c r="E276" s="24"/>
      <c r="F276" s="14" t="s">
        <v>23</v>
      </c>
      <c r="G276" s="15" t="s">
        <v>24</v>
      </c>
      <c r="H276" s="25" t="s">
        <v>250</v>
      </c>
      <c r="I276" s="25"/>
      <c r="J276" s="25"/>
      <c r="K276" s="26"/>
      <c r="L276" s="9" t="s">
        <v>546</v>
      </c>
      <c r="M276" s="21">
        <f t="shared" si="4"/>
        <v>0.7287696666666666</v>
      </c>
    </row>
    <row r="277" spans="1:13" ht="0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12"/>
      <c r="M277" s="21" t="e">
        <f t="shared" si="4"/>
        <v>#DIV/0!</v>
      </c>
    </row>
    <row r="278" spans="1:13" ht="5.25" customHeight="1" hidden="1">
      <c r="A278" s="28"/>
      <c r="B278" s="28"/>
      <c r="C278" s="28"/>
      <c r="D278" s="28"/>
      <c r="E278" s="28"/>
      <c r="F278" s="28"/>
      <c r="G278" s="28"/>
      <c r="H278" s="28"/>
      <c r="I278" s="39" t="s">
        <v>360</v>
      </c>
      <c r="J278" s="39"/>
      <c r="K278" s="13"/>
      <c r="L278" s="12"/>
      <c r="M278" s="21" t="e">
        <f t="shared" si="4"/>
        <v>#DIV/0!</v>
      </c>
    </row>
    <row r="279" spans="1:13" ht="5.25" customHeight="1" hidden="1">
      <c r="A279" s="13"/>
      <c r="B279" s="39" t="s">
        <v>95</v>
      </c>
      <c r="C279" s="39"/>
      <c r="D279" s="39"/>
      <c r="E279" s="28"/>
      <c r="F279" s="28"/>
      <c r="G279" s="28"/>
      <c r="H279" s="28"/>
      <c r="I279" s="39"/>
      <c r="J279" s="39"/>
      <c r="K279" s="13"/>
      <c r="L279" s="12"/>
      <c r="M279" s="21" t="e">
        <f t="shared" si="4"/>
        <v>#DIV/0!</v>
      </c>
    </row>
    <row r="280" spans="1:13" ht="11.25" customHeight="1" hidden="1">
      <c r="A280" s="13"/>
      <c r="B280" s="39"/>
      <c r="C280" s="39"/>
      <c r="D280" s="39"/>
      <c r="E280" s="28"/>
      <c r="F280" s="28"/>
      <c r="G280" s="28"/>
      <c r="H280" s="28"/>
      <c r="I280" s="28"/>
      <c r="J280" s="28"/>
      <c r="K280" s="28"/>
      <c r="L280" s="12"/>
      <c r="M280" s="21" t="e">
        <f t="shared" si="4"/>
        <v>#DIV/0!</v>
      </c>
    </row>
    <row r="281" spans="1:13" ht="63.75" customHeight="1" hidden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12"/>
      <c r="M281" s="21" t="e">
        <f t="shared" si="4"/>
        <v>#DIV/0!</v>
      </c>
    </row>
    <row r="282" spans="1:13" ht="16.5" customHeight="1">
      <c r="A282" s="13"/>
      <c r="B282" s="32"/>
      <c r="C282" s="32"/>
      <c r="D282" s="33" t="s">
        <v>361</v>
      </c>
      <c r="E282" s="33"/>
      <c r="F282" s="18"/>
      <c r="G282" s="19" t="s">
        <v>362</v>
      </c>
      <c r="H282" s="34" t="s">
        <v>363</v>
      </c>
      <c r="I282" s="34"/>
      <c r="J282" s="34"/>
      <c r="K282" s="35"/>
      <c r="L282" s="11">
        <f>L283+L284+L285+L286</f>
        <v>138909.63</v>
      </c>
      <c r="M282" s="21">
        <f t="shared" si="4"/>
        <v>0.4870604137447406</v>
      </c>
    </row>
    <row r="283" spans="1:13" ht="16.5" customHeight="1">
      <c r="A283" s="13"/>
      <c r="B283" s="24"/>
      <c r="C283" s="24"/>
      <c r="D283" s="24"/>
      <c r="E283" s="24"/>
      <c r="F283" s="14" t="s">
        <v>20</v>
      </c>
      <c r="G283" s="15" t="s">
        <v>21</v>
      </c>
      <c r="H283" s="25" t="s">
        <v>165</v>
      </c>
      <c r="I283" s="25"/>
      <c r="J283" s="25"/>
      <c r="K283" s="26"/>
      <c r="L283" s="9" t="s">
        <v>118</v>
      </c>
      <c r="M283" s="21">
        <f t="shared" si="4"/>
        <v>0</v>
      </c>
    </row>
    <row r="284" spans="1:13" ht="16.5" customHeight="1">
      <c r="A284" s="13"/>
      <c r="B284" s="24"/>
      <c r="C284" s="24"/>
      <c r="D284" s="24"/>
      <c r="E284" s="24"/>
      <c r="F284" s="14" t="s">
        <v>103</v>
      </c>
      <c r="G284" s="15" t="s">
        <v>104</v>
      </c>
      <c r="H284" s="25" t="s">
        <v>50</v>
      </c>
      <c r="I284" s="25"/>
      <c r="J284" s="25"/>
      <c r="K284" s="26"/>
      <c r="L284" s="9" t="s">
        <v>547</v>
      </c>
      <c r="M284" s="21">
        <f t="shared" si="4"/>
        <v>0.6131875384615385</v>
      </c>
    </row>
    <row r="285" spans="1:13" ht="16.5" customHeight="1">
      <c r="A285" s="13"/>
      <c r="B285" s="24"/>
      <c r="C285" s="24"/>
      <c r="D285" s="24"/>
      <c r="E285" s="24"/>
      <c r="F285" s="14" t="s">
        <v>23</v>
      </c>
      <c r="G285" s="15" t="s">
        <v>24</v>
      </c>
      <c r="H285" s="25" t="s">
        <v>181</v>
      </c>
      <c r="I285" s="25"/>
      <c r="J285" s="25"/>
      <c r="K285" s="26"/>
      <c r="L285" s="9" t="s">
        <v>548</v>
      </c>
      <c r="M285" s="21">
        <f t="shared" si="4"/>
        <v>0.13129285714285716</v>
      </c>
    </row>
    <row r="286" spans="1:13" ht="16.5" customHeight="1">
      <c r="A286" s="13"/>
      <c r="B286" s="24"/>
      <c r="C286" s="24"/>
      <c r="D286" s="24"/>
      <c r="E286" s="24"/>
      <c r="F286" s="14" t="s">
        <v>10</v>
      </c>
      <c r="G286" s="15" t="s">
        <v>11</v>
      </c>
      <c r="H286" s="25" t="s">
        <v>364</v>
      </c>
      <c r="I286" s="25"/>
      <c r="J286" s="25"/>
      <c r="K286" s="26"/>
      <c r="L286" s="9" t="s">
        <v>549</v>
      </c>
      <c r="M286" s="21">
        <f t="shared" si="4"/>
        <v>0.5</v>
      </c>
    </row>
    <row r="287" spans="1:13" ht="16.5" customHeight="1">
      <c r="A287" s="13"/>
      <c r="B287" s="32"/>
      <c r="C287" s="32"/>
      <c r="D287" s="33" t="s">
        <v>365</v>
      </c>
      <c r="E287" s="33"/>
      <c r="F287" s="18"/>
      <c r="G287" s="19" t="s">
        <v>366</v>
      </c>
      <c r="H287" s="34" t="s">
        <v>367</v>
      </c>
      <c r="I287" s="34"/>
      <c r="J287" s="34"/>
      <c r="K287" s="35"/>
      <c r="L287" s="11" t="str">
        <f>L288</f>
        <v>21272,52</v>
      </c>
      <c r="M287" s="21">
        <f t="shared" si="4"/>
        <v>0.5000004700904924</v>
      </c>
    </row>
    <row r="288" spans="1:13" ht="19.5" customHeight="1">
      <c r="A288" s="13"/>
      <c r="B288" s="24"/>
      <c r="C288" s="24"/>
      <c r="D288" s="24"/>
      <c r="E288" s="24"/>
      <c r="F288" s="14" t="s">
        <v>368</v>
      </c>
      <c r="G288" s="15" t="s">
        <v>369</v>
      </c>
      <c r="H288" s="25" t="s">
        <v>367</v>
      </c>
      <c r="I288" s="25"/>
      <c r="J288" s="25"/>
      <c r="K288" s="26"/>
      <c r="L288" s="9" t="s">
        <v>550</v>
      </c>
      <c r="M288" s="21">
        <f t="shared" si="4"/>
        <v>0.5000004700904924</v>
      </c>
    </row>
    <row r="289" spans="1:13" ht="24" customHeight="1">
      <c r="A289" s="13"/>
      <c r="B289" s="32"/>
      <c r="C289" s="32"/>
      <c r="D289" s="33" t="s">
        <v>370</v>
      </c>
      <c r="E289" s="33"/>
      <c r="F289" s="18"/>
      <c r="G289" s="19" t="s">
        <v>371</v>
      </c>
      <c r="H289" s="34" t="s">
        <v>86</v>
      </c>
      <c r="I289" s="34"/>
      <c r="J289" s="34"/>
      <c r="K289" s="35"/>
      <c r="L289" s="11" t="str">
        <f>L290</f>
        <v>984,00</v>
      </c>
      <c r="M289" s="21">
        <f t="shared" si="4"/>
        <v>0.1968</v>
      </c>
    </row>
    <row r="290" spans="1:13" ht="16.5" customHeight="1">
      <c r="A290" s="13"/>
      <c r="B290" s="24"/>
      <c r="C290" s="24"/>
      <c r="D290" s="24"/>
      <c r="E290" s="24"/>
      <c r="F290" s="14" t="s">
        <v>23</v>
      </c>
      <c r="G290" s="15" t="s">
        <v>24</v>
      </c>
      <c r="H290" s="25" t="s">
        <v>86</v>
      </c>
      <c r="I290" s="25"/>
      <c r="J290" s="25"/>
      <c r="K290" s="26"/>
      <c r="L290" s="9" t="s">
        <v>551</v>
      </c>
      <c r="M290" s="21">
        <f t="shared" si="4"/>
        <v>0.1968</v>
      </c>
    </row>
    <row r="291" spans="1:13" ht="16.5" customHeight="1">
      <c r="A291" s="13"/>
      <c r="B291" s="32"/>
      <c r="C291" s="32"/>
      <c r="D291" s="33" t="s">
        <v>372</v>
      </c>
      <c r="E291" s="33"/>
      <c r="F291" s="18"/>
      <c r="G291" s="19" t="s">
        <v>18</v>
      </c>
      <c r="H291" s="34" t="s">
        <v>217</v>
      </c>
      <c r="I291" s="34"/>
      <c r="J291" s="34"/>
      <c r="K291" s="35"/>
      <c r="L291" s="11">
        <f>L292+L293</f>
        <v>4234.78</v>
      </c>
      <c r="M291" s="21">
        <f t="shared" si="4"/>
        <v>0.5293475</v>
      </c>
    </row>
    <row r="292" spans="1:13" ht="16.5" customHeight="1">
      <c r="A292" s="13"/>
      <c r="B292" s="24"/>
      <c r="C292" s="24"/>
      <c r="D292" s="24"/>
      <c r="E292" s="24"/>
      <c r="F292" s="14" t="s">
        <v>23</v>
      </c>
      <c r="G292" s="15" t="s">
        <v>24</v>
      </c>
      <c r="H292" s="25" t="s">
        <v>247</v>
      </c>
      <c r="I292" s="25"/>
      <c r="J292" s="25"/>
      <c r="K292" s="26"/>
      <c r="L292" s="9" t="s">
        <v>552</v>
      </c>
      <c r="M292" s="21">
        <f t="shared" si="4"/>
        <v>0.6049685714285714</v>
      </c>
    </row>
    <row r="293" spans="1:13" ht="16.5" customHeight="1">
      <c r="A293" s="13"/>
      <c r="B293" s="24"/>
      <c r="C293" s="24"/>
      <c r="D293" s="24"/>
      <c r="E293" s="24"/>
      <c r="F293" s="14" t="s">
        <v>26</v>
      </c>
      <c r="G293" s="15" t="s">
        <v>27</v>
      </c>
      <c r="H293" s="25" t="s">
        <v>52</v>
      </c>
      <c r="I293" s="25"/>
      <c r="J293" s="25"/>
      <c r="K293" s="26"/>
      <c r="L293" s="9" t="s">
        <v>118</v>
      </c>
      <c r="M293" s="21">
        <f t="shared" si="4"/>
        <v>0</v>
      </c>
    </row>
    <row r="294" spans="1:13" ht="16.5" customHeight="1">
      <c r="A294" s="13"/>
      <c r="B294" s="36" t="s">
        <v>373</v>
      </c>
      <c r="C294" s="36"/>
      <c r="D294" s="36"/>
      <c r="E294" s="36"/>
      <c r="F294" s="16"/>
      <c r="G294" s="17" t="s">
        <v>374</v>
      </c>
      <c r="H294" s="37" t="s">
        <v>375</v>
      </c>
      <c r="I294" s="37"/>
      <c r="J294" s="37"/>
      <c r="K294" s="38"/>
      <c r="L294" s="10" t="str">
        <f>L295</f>
        <v>30000,00</v>
      </c>
      <c r="M294" s="21">
        <f t="shared" si="4"/>
        <v>0.3314990386527879</v>
      </c>
    </row>
    <row r="295" spans="1:13" ht="16.5" customHeight="1">
      <c r="A295" s="13"/>
      <c r="B295" s="32"/>
      <c r="C295" s="32"/>
      <c r="D295" s="33" t="s">
        <v>376</v>
      </c>
      <c r="E295" s="33"/>
      <c r="F295" s="18"/>
      <c r="G295" s="19" t="s">
        <v>377</v>
      </c>
      <c r="H295" s="34" t="s">
        <v>375</v>
      </c>
      <c r="I295" s="34"/>
      <c r="J295" s="34"/>
      <c r="K295" s="35"/>
      <c r="L295" s="11" t="str">
        <f>L296</f>
        <v>30000,00</v>
      </c>
      <c r="M295" s="21">
        <f t="shared" si="4"/>
        <v>0.3314990386527879</v>
      </c>
    </row>
    <row r="296" spans="1:13" ht="16.5" customHeight="1">
      <c r="A296" s="13"/>
      <c r="B296" s="24"/>
      <c r="C296" s="24"/>
      <c r="D296" s="24"/>
      <c r="E296" s="24"/>
      <c r="F296" s="14" t="s">
        <v>378</v>
      </c>
      <c r="G296" s="15" t="s">
        <v>379</v>
      </c>
      <c r="H296" s="25" t="s">
        <v>375</v>
      </c>
      <c r="I296" s="25"/>
      <c r="J296" s="25"/>
      <c r="K296" s="26"/>
      <c r="L296" s="9" t="s">
        <v>553</v>
      </c>
      <c r="M296" s="21">
        <f t="shared" si="4"/>
        <v>0.3314990386527879</v>
      </c>
    </row>
    <row r="297" spans="1:13" ht="16.5" customHeight="1">
      <c r="A297" s="13"/>
      <c r="B297" s="36" t="s">
        <v>380</v>
      </c>
      <c r="C297" s="36"/>
      <c r="D297" s="36"/>
      <c r="E297" s="36"/>
      <c r="F297" s="16"/>
      <c r="G297" s="17" t="s">
        <v>381</v>
      </c>
      <c r="H297" s="37" t="s">
        <v>382</v>
      </c>
      <c r="I297" s="37"/>
      <c r="J297" s="37"/>
      <c r="K297" s="38"/>
      <c r="L297" s="10">
        <f>L298</f>
        <v>227297.31</v>
      </c>
      <c r="M297" s="21">
        <f t="shared" si="4"/>
        <v>0.7704993559322034</v>
      </c>
    </row>
    <row r="298" spans="1:13" ht="16.5" customHeight="1">
      <c r="A298" s="13"/>
      <c r="B298" s="32"/>
      <c r="C298" s="32"/>
      <c r="D298" s="33" t="s">
        <v>383</v>
      </c>
      <c r="E298" s="33"/>
      <c r="F298" s="18"/>
      <c r="G298" s="19" t="s">
        <v>18</v>
      </c>
      <c r="H298" s="34" t="s">
        <v>382</v>
      </c>
      <c r="I298" s="34"/>
      <c r="J298" s="34"/>
      <c r="K298" s="35"/>
      <c r="L298" s="11">
        <f>L299+L300</f>
        <v>227297.31</v>
      </c>
      <c r="M298" s="21">
        <f t="shared" si="4"/>
        <v>0.7704993559322034</v>
      </c>
    </row>
    <row r="299" spans="1:13" ht="25.5" customHeight="1">
      <c r="A299" s="13"/>
      <c r="B299" s="24"/>
      <c r="C299" s="24"/>
      <c r="D299" s="24"/>
      <c r="E299" s="24"/>
      <c r="F299" s="14" t="s">
        <v>384</v>
      </c>
      <c r="G299" s="15" t="s">
        <v>385</v>
      </c>
      <c r="H299" s="25" t="s">
        <v>163</v>
      </c>
      <c r="I299" s="25"/>
      <c r="J299" s="25"/>
      <c r="K299" s="26"/>
      <c r="L299" s="9" t="s">
        <v>554</v>
      </c>
      <c r="M299" s="21">
        <f t="shared" si="4"/>
        <v>1</v>
      </c>
    </row>
    <row r="300" spans="1:13" ht="15.75" customHeight="1">
      <c r="A300" s="13"/>
      <c r="B300" s="24"/>
      <c r="C300" s="24"/>
      <c r="D300" s="24"/>
      <c r="E300" s="24"/>
      <c r="F300" s="14" t="s">
        <v>10</v>
      </c>
      <c r="G300" s="15" t="s">
        <v>11</v>
      </c>
      <c r="H300" s="25" t="s">
        <v>386</v>
      </c>
      <c r="I300" s="25"/>
      <c r="J300" s="25"/>
      <c r="K300" s="26"/>
      <c r="L300" s="9" t="s">
        <v>555</v>
      </c>
      <c r="M300" s="21">
        <f t="shared" si="4"/>
        <v>0.7538084</v>
      </c>
    </row>
    <row r="301" spans="1:13" ht="5.25" customHeight="1" hidden="1">
      <c r="A301" s="13"/>
      <c r="B301" s="27"/>
      <c r="C301" s="27"/>
      <c r="D301" s="27"/>
      <c r="E301" s="27"/>
      <c r="F301" s="27"/>
      <c r="G301" s="28"/>
      <c r="H301" s="28"/>
      <c r="I301" s="28"/>
      <c r="J301" s="28"/>
      <c r="K301" s="28"/>
      <c r="L301" s="12"/>
      <c r="M301" s="21" t="e">
        <f t="shared" si="4"/>
        <v>#DIV/0!</v>
      </c>
    </row>
    <row r="302" spans="1:13" ht="16.5" customHeight="1">
      <c r="A302" s="13"/>
      <c r="B302" s="29" t="s">
        <v>387</v>
      </c>
      <c r="C302" s="29"/>
      <c r="D302" s="29"/>
      <c r="E302" s="29"/>
      <c r="F302" s="29"/>
      <c r="G302" s="29"/>
      <c r="H302" s="30" t="s">
        <v>388</v>
      </c>
      <c r="I302" s="30"/>
      <c r="J302" s="30"/>
      <c r="K302" s="31"/>
      <c r="L302" s="20">
        <f>L297+L294+L274+L271+L229+L217+L118+L115+L112+L107+L78+L75+L30+L26+L16+L13+L4</f>
        <v>6100996.289999999</v>
      </c>
      <c r="M302" s="21">
        <f t="shared" si="4"/>
        <v>0.34581504025355825</v>
      </c>
    </row>
    <row r="303" spans="1:11" ht="409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0" ht="5.25" customHeight="1">
      <c r="A304" s="22"/>
      <c r="B304" s="22"/>
      <c r="C304" s="22"/>
      <c r="D304" s="22"/>
      <c r="E304" s="22"/>
      <c r="F304" s="22"/>
      <c r="G304" s="22"/>
      <c r="H304" s="22"/>
      <c r="I304" s="23" t="s">
        <v>389</v>
      </c>
      <c r="J304" s="23"/>
    </row>
    <row r="305" spans="2:10" ht="5.25" customHeight="1">
      <c r="B305" s="23" t="s">
        <v>95</v>
      </c>
      <c r="C305" s="23"/>
      <c r="D305" s="23"/>
      <c r="E305" s="22"/>
      <c r="F305" s="22"/>
      <c r="G305" s="22"/>
      <c r="H305" s="22"/>
      <c r="I305" s="23"/>
      <c r="J305" s="23"/>
    </row>
    <row r="306" spans="2:11" ht="11.25" customHeight="1">
      <c r="B306" s="23"/>
      <c r="C306" s="23"/>
      <c r="D306" s="23"/>
      <c r="E306" s="22"/>
      <c r="F306" s="22"/>
      <c r="G306" s="22"/>
      <c r="H306" s="22"/>
      <c r="I306" s="22"/>
      <c r="J306" s="22"/>
      <c r="K306" s="22"/>
    </row>
  </sheetData>
  <sheetProtection/>
  <mergeCells count="862">
    <mergeCell ref="A1:K1"/>
    <mergeCell ref="A2:B2"/>
    <mergeCell ref="C2:I2"/>
    <mergeCell ref="J2:K2"/>
    <mergeCell ref="B3:C3"/>
    <mergeCell ref="D3:E3"/>
    <mergeCell ref="H3:K3"/>
    <mergeCell ref="B4:C4"/>
    <mergeCell ref="D4:E4"/>
    <mergeCell ref="H4:K4"/>
    <mergeCell ref="B5:C5"/>
    <mergeCell ref="D5:E5"/>
    <mergeCell ref="H5:K5"/>
    <mergeCell ref="B6:C6"/>
    <mergeCell ref="D6:E6"/>
    <mergeCell ref="H6:K6"/>
    <mergeCell ref="B7:C7"/>
    <mergeCell ref="D7:E7"/>
    <mergeCell ref="H7:K7"/>
    <mergeCell ref="B8:C8"/>
    <mergeCell ref="D8:E8"/>
    <mergeCell ref="H8:K8"/>
    <mergeCell ref="B9:C9"/>
    <mergeCell ref="D9:E9"/>
    <mergeCell ref="H9:K9"/>
    <mergeCell ref="B10:C10"/>
    <mergeCell ref="D10:E10"/>
    <mergeCell ref="H10:K10"/>
    <mergeCell ref="B11:C11"/>
    <mergeCell ref="D11:E11"/>
    <mergeCell ref="H11:K11"/>
    <mergeCell ref="B12:C12"/>
    <mergeCell ref="D12:E12"/>
    <mergeCell ref="H12:K12"/>
    <mergeCell ref="B13:C13"/>
    <mergeCell ref="D13:E13"/>
    <mergeCell ref="H13:K13"/>
    <mergeCell ref="B14:C14"/>
    <mergeCell ref="D14:E14"/>
    <mergeCell ref="H14:K14"/>
    <mergeCell ref="B15:C15"/>
    <mergeCell ref="D15:E15"/>
    <mergeCell ref="H15:K15"/>
    <mergeCell ref="B16:C16"/>
    <mergeCell ref="D16:E16"/>
    <mergeCell ref="H16:K16"/>
    <mergeCell ref="B17:C17"/>
    <mergeCell ref="D17:E17"/>
    <mergeCell ref="H17:K17"/>
    <mergeCell ref="B18:C18"/>
    <mergeCell ref="D18:E18"/>
    <mergeCell ref="H18:K18"/>
    <mergeCell ref="B19:C19"/>
    <mergeCell ref="D19:E19"/>
    <mergeCell ref="H19:K19"/>
    <mergeCell ref="B20:C20"/>
    <mergeCell ref="D20:E20"/>
    <mergeCell ref="H20:K20"/>
    <mergeCell ref="B21:C21"/>
    <mergeCell ref="D21:E21"/>
    <mergeCell ref="H21:K21"/>
    <mergeCell ref="B22:C22"/>
    <mergeCell ref="D22:E22"/>
    <mergeCell ref="H22:K22"/>
    <mergeCell ref="B23:C23"/>
    <mergeCell ref="D23:E23"/>
    <mergeCell ref="H23:K23"/>
    <mergeCell ref="B24:C24"/>
    <mergeCell ref="D24:E24"/>
    <mergeCell ref="H24:K24"/>
    <mergeCell ref="B25:C25"/>
    <mergeCell ref="D25:E25"/>
    <mergeCell ref="H25:K25"/>
    <mergeCell ref="B26:C26"/>
    <mergeCell ref="D26:E26"/>
    <mergeCell ref="H26:K26"/>
    <mergeCell ref="B27:C27"/>
    <mergeCell ref="D27:E27"/>
    <mergeCell ref="H27:K27"/>
    <mergeCell ref="B28:C28"/>
    <mergeCell ref="D28:E28"/>
    <mergeCell ref="H28:K28"/>
    <mergeCell ref="B29:C29"/>
    <mergeCell ref="D29:E29"/>
    <mergeCell ref="H29:K29"/>
    <mergeCell ref="B30:C30"/>
    <mergeCell ref="D30:E30"/>
    <mergeCell ref="H30:K30"/>
    <mergeCell ref="B31:C31"/>
    <mergeCell ref="D31:E31"/>
    <mergeCell ref="H31:K31"/>
    <mergeCell ref="B32:C32"/>
    <mergeCell ref="D32:E32"/>
    <mergeCell ref="H32:K32"/>
    <mergeCell ref="B33:C33"/>
    <mergeCell ref="D33:E33"/>
    <mergeCell ref="H33:K33"/>
    <mergeCell ref="B34:C34"/>
    <mergeCell ref="D34:E34"/>
    <mergeCell ref="H34:K34"/>
    <mergeCell ref="B35:C35"/>
    <mergeCell ref="D35:E35"/>
    <mergeCell ref="H35:K35"/>
    <mergeCell ref="B36:C36"/>
    <mergeCell ref="D36:E36"/>
    <mergeCell ref="H36:K36"/>
    <mergeCell ref="B37:C37"/>
    <mergeCell ref="D37:E37"/>
    <mergeCell ref="H37:K37"/>
    <mergeCell ref="B38:C38"/>
    <mergeCell ref="D38:E38"/>
    <mergeCell ref="H38:K38"/>
    <mergeCell ref="B39:C39"/>
    <mergeCell ref="D39:E39"/>
    <mergeCell ref="H39:K39"/>
    <mergeCell ref="B40:C40"/>
    <mergeCell ref="D40:E40"/>
    <mergeCell ref="H40:K40"/>
    <mergeCell ref="B41:C41"/>
    <mergeCell ref="D41:E41"/>
    <mergeCell ref="H41:K41"/>
    <mergeCell ref="A42:H42"/>
    <mergeCell ref="I42:J43"/>
    <mergeCell ref="B43:D44"/>
    <mergeCell ref="E43:H43"/>
    <mergeCell ref="E44:K44"/>
    <mergeCell ref="A45:K45"/>
    <mergeCell ref="B46:C46"/>
    <mergeCell ref="D46:E46"/>
    <mergeCell ref="H46:K46"/>
    <mergeCell ref="B47:C47"/>
    <mergeCell ref="D47:E47"/>
    <mergeCell ref="H47:K47"/>
    <mergeCell ref="B48:C48"/>
    <mergeCell ref="D48:E48"/>
    <mergeCell ref="H48:K48"/>
    <mergeCell ref="B49:C49"/>
    <mergeCell ref="D49:E49"/>
    <mergeCell ref="H49:K49"/>
    <mergeCell ref="B50:C50"/>
    <mergeCell ref="D50:E50"/>
    <mergeCell ref="H50:K50"/>
    <mergeCell ref="B51:C51"/>
    <mergeCell ref="D51:E51"/>
    <mergeCell ref="H51:K51"/>
    <mergeCell ref="B52:C52"/>
    <mergeCell ref="D52:E52"/>
    <mergeCell ref="H52:K52"/>
    <mergeCell ref="B53:C53"/>
    <mergeCell ref="D53:E53"/>
    <mergeCell ref="H53:K53"/>
    <mergeCell ref="B54:C54"/>
    <mergeCell ref="D54:E54"/>
    <mergeCell ref="H54:K54"/>
    <mergeCell ref="B55:C55"/>
    <mergeCell ref="D55:E55"/>
    <mergeCell ref="H55:K55"/>
    <mergeCell ref="B58:C58"/>
    <mergeCell ref="D58:E58"/>
    <mergeCell ref="H58:K58"/>
    <mergeCell ref="B56:C56"/>
    <mergeCell ref="D56:E56"/>
    <mergeCell ref="H56:K56"/>
    <mergeCell ref="B57:C57"/>
    <mergeCell ref="D57:E57"/>
    <mergeCell ref="H57:K57"/>
    <mergeCell ref="B59:C59"/>
    <mergeCell ref="D59:E59"/>
    <mergeCell ref="H59:K59"/>
    <mergeCell ref="B60:C60"/>
    <mergeCell ref="D60:E60"/>
    <mergeCell ref="H60:K60"/>
    <mergeCell ref="B61:C61"/>
    <mergeCell ref="D61:E61"/>
    <mergeCell ref="H61:K61"/>
    <mergeCell ref="B62:C62"/>
    <mergeCell ref="D62:E62"/>
    <mergeCell ref="H62:K62"/>
    <mergeCell ref="B63:C63"/>
    <mergeCell ref="D63:E63"/>
    <mergeCell ref="H63:K63"/>
    <mergeCell ref="B64:C64"/>
    <mergeCell ref="D64:E64"/>
    <mergeCell ref="H64:K64"/>
    <mergeCell ref="B65:C65"/>
    <mergeCell ref="D65:E65"/>
    <mergeCell ref="H65:K65"/>
    <mergeCell ref="B66:C66"/>
    <mergeCell ref="D66:E66"/>
    <mergeCell ref="H66:K66"/>
    <mergeCell ref="B67:C67"/>
    <mergeCell ref="D67:E67"/>
    <mergeCell ref="H67:K67"/>
    <mergeCell ref="B68:C68"/>
    <mergeCell ref="D68:E68"/>
    <mergeCell ref="H68:K68"/>
    <mergeCell ref="B69:C69"/>
    <mergeCell ref="D69:E69"/>
    <mergeCell ref="H69:K69"/>
    <mergeCell ref="B70:C70"/>
    <mergeCell ref="D70:E70"/>
    <mergeCell ref="H70:K70"/>
    <mergeCell ref="B71:C71"/>
    <mergeCell ref="D71:E71"/>
    <mergeCell ref="H71:K71"/>
    <mergeCell ref="B72:C72"/>
    <mergeCell ref="D72:E72"/>
    <mergeCell ref="H72:K72"/>
    <mergeCell ref="B73:C73"/>
    <mergeCell ref="D73:E73"/>
    <mergeCell ref="H73:K73"/>
    <mergeCell ref="B74:C74"/>
    <mergeCell ref="D74:E74"/>
    <mergeCell ref="H74:K74"/>
    <mergeCell ref="B75:C75"/>
    <mergeCell ref="D75:E75"/>
    <mergeCell ref="H75:K75"/>
    <mergeCell ref="B76:C76"/>
    <mergeCell ref="D76:E76"/>
    <mergeCell ref="H76:K76"/>
    <mergeCell ref="B77:C77"/>
    <mergeCell ref="D77:E77"/>
    <mergeCell ref="H77:K77"/>
    <mergeCell ref="B78:C78"/>
    <mergeCell ref="D78:E78"/>
    <mergeCell ref="H78:K78"/>
    <mergeCell ref="B81:C81"/>
    <mergeCell ref="D81:E81"/>
    <mergeCell ref="H81:K81"/>
    <mergeCell ref="B79:C79"/>
    <mergeCell ref="D79:E79"/>
    <mergeCell ref="H79:K79"/>
    <mergeCell ref="B80:C80"/>
    <mergeCell ref="D80:E80"/>
    <mergeCell ref="H80:K80"/>
    <mergeCell ref="B82:C82"/>
    <mergeCell ref="D82:E82"/>
    <mergeCell ref="H82:K82"/>
    <mergeCell ref="B83:C83"/>
    <mergeCell ref="D83:E83"/>
    <mergeCell ref="H83:K83"/>
    <mergeCell ref="B84:C84"/>
    <mergeCell ref="D84:E84"/>
    <mergeCell ref="H84:K84"/>
    <mergeCell ref="B85:C85"/>
    <mergeCell ref="D85:E85"/>
    <mergeCell ref="H85:K85"/>
    <mergeCell ref="A86:K86"/>
    <mergeCell ref="A87:H87"/>
    <mergeCell ref="I87:J88"/>
    <mergeCell ref="B88:D89"/>
    <mergeCell ref="E88:H88"/>
    <mergeCell ref="E89:K89"/>
    <mergeCell ref="A90:K90"/>
    <mergeCell ref="B91:C91"/>
    <mergeCell ref="D91:E91"/>
    <mergeCell ref="H91:K91"/>
    <mergeCell ref="B92:C92"/>
    <mergeCell ref="D92:E92"/>
    <mergeCell ref="H92:K92"/>
    <mergeCell ref="B93:C93"/>
    <mergeCell ref="D93:E93"/>
    <mergeCell ref="H93:K93"/>
    <mergeCell ref="B94:C94"/>
    <mergeCell ref="D94:E94"/>
    <mergeCell ref="H94:K94"/>
    <mergeCell ref="B95:C95"/>
    <mergeCell ref="D95:E95"/>
    <mergeCell ref="H95:K95"/>
    <mergeCell ref="B96:C96"/>
    <mergeCell ref="D96:E96"/>
    <mergeCell ref="H96:K96"/>
    <mergeCell ref="B97:C97"/>
    <mergeCell ref="D97:E97"/>
    <mergeCell ref="H97:K97"/>
    <mergeCell ref="B98:C98"/>
    <mergeCell ref="D98:E98"/>
    <mergeCell ref="H98:K98"/>
    <mergeCell ref="B99:C99"/>
    <mergeCell ref="D99:E99"/>
    <mergeCell ref="H99:K99"/>
    <mergeCell ref="B100:C100"/>
    <mergeCell ref="D100:E100"/>
    <mergeCell ref="H100:K100"/>
    <mergeCell ref="B101:C101"/>
    <mergeCell ref="D101:E101"/>
    <mergeCell ref="H101:K101"/>
    <mergeCell ref="B102:C102"/>
    <mergeCell ref="D102:E102"/>
    <mergeCell ref="H102:K102"/>
    <mergeCell ref="B103:C103"/>
    <mergeCell ref="D103:E103"/>
    <mergeCell ref="H103:K103"/>
    <mergeCell ref="B104:C104"/>
    <mergeCell ref="D104:E104"/>
    <mergeCell ref="H104:K104"/>
    <mergeCell ref="B105:C105"/>
    <mergeCell ref="D105:E105"/>
    <mergeCell ref="H105:K105"/>
    <mergeCell ref="B106:C106"/>
    <mergeCell ref="D106:E106"/>
    <mergeCell ref="H106:K106"/>
    <mergeCell ref="B107:C107"/>
    <mergeCell ref="D107:E107"/>
    <mergeCell ref="H107:K107"/>
    <mergeCell ref="B108:C108"/>
    <mergeCell ref="D108:E108"/>
    <mergeCell ref="H108:K108"/>
    <mergeCell ref="B109:C109"/>
    <mergeCell ref="D109:E109"/>
    <mergeCell ref="H109:K109"/>
    <mergeCell ref="B110:C110"/>
    <mergeCell ref="D110:E110"/>
    <mergeCell ref="H110:K110"/>
    <mergeCell ref="B111:C111"/>
    <mergeCell ref="D111:E111"/>
    <mergeCell ref="H111:K111"/>
    <mergeCell ref="B112:C112"/>
    <mergeCell ref="D112:E112"/>
    <mergeCell ref="H112:K112"/>
    <mergeCell ref="B113:C113"/>
    <mergeCell ref="D113:E113"/>
    <mergeCell ref="H113:K113"/>
    <mergeCell ref="B114:C114"/>
    <mergeCell ref="D114:E114"/>
    <mergeCell ref="H114:K114"/>
    <mergeCell ref="B115:C115"/>
    <mergeCell ref="D115:E115"/>
    <mergeCell ref="H115:K115"/>
    <mergeCell ref="B116:C116"/>
    <mergeCell ref="D116:E116"/>
    <mergeCell ref="H116:K116"/>
    <mergeCell ref="B117:C117"/>
    <mergeCell ref="D117:E117"/>
    <mergeCell ref="H117:K117"/>
    <mergeCell ref="B118:C118"/>
    <mergeCell ref="D118:E118"/>
    <mergeCell ref="H118:K118"/>
    <mergeCell ref="B119:C119"/>
    <mergeCell ref="D119:E119"/>
    <mergeCell ref="H119:K119"/>
    <mergeCell ref="B120:C120"/>
    <mergeCell ref="D120:E120"/>
    <mergeCell ref="H120:K120"/>
    <mergeCell ref="B121:C121"/>
    <mergeCell ref="D121:E121"/>
    <mergeCell ref="H121:K121"/>
    <mergeCell ref="B122:C122"/>
    <mergeCell ref="D122:E122"/>
    <mergeCell ref="H122:K122"/>
    <mergeCell ref="B123:C123"/>
    <mergeCell ref="D123:E123"/>
    <mergeCell ref="H123:K123"/>
    <mergeCell ref="B124:C124"/>
    <mergeCell ref="D124:E124"/>
    <mergeCell ref="H124:K124"/>
    <mergeCell ref="B125:C125"/>
    <mergeCell ref="D125:E125"/>
    <mergeCell ref="H125:K125"/>
    <mergeCell ref="B126:C126"/>
    <mergeCell ref="D126:E126"/>
    <mergeCell ref="H126:K126"/>
    <mergeCell ref="B127:C127"/>
    <mergeCell ref="D127:E127"/>
    <mergeCell ref="H127:K127"/>
    <mergeCell ref="B128:C128"/>
    <mergeCell ref="D128:E128"/>
    <mergeCell ref="H128:K128"/>
    <mergeCell ref="B129:C129"/>
    <mergeCell ref="D129:E129"/>
    <mergeCell ref="H129:K129"/>
    <mergeCell ref="B130:C130"/>
    <mergeCell ref="D130:E130"/>
    <mergeCell ref="H130:K130"/>
    <mergeCell ref="B131:C131"/>
    <mergeCell ref="D131:E131"/>
    <mergeCell ref="H131:K131"/>
    <mergeCell ref="B132:C132"/>
    <mergeCell ref="D132:E132"/>
    <mergeCell ref="H132:K132"/>
    <mergeCell ref="B133:C133"/>
    <mergeCell ref="D133:E133"/>
    <mergeCell ref="H133:K133"/>
    <mergeCell ref="A134:K134"/>
    <mergeCell ref="A135:H135"/>
    <mergeCell ref="I135:J136"/>
    <mergeCell ref="B136:D137"/>
    <mergeCell ref="E136:H136"/>
    <mergeCell ref="E137:K137"/>
    <mergeCell ref="A138:K138"/>
    <mergeCell ref="B139:C139"/>
    <mergeCell ref="D139:E139"/>
    <mergeCell ref="H139:K139"/>
    <mergeCell ref="B140:C140"/>
    <mergeCell ref="D140:E140"/>
    <mergeCell ref="H140:K140"/>
    <mergeCell ref="B141:C141"/>
    <mergeCell ref="D141:E141"/>
    <mergeCell ref="H141:K141"/>
    <mergeCell ref="B142:C142"/>
    <mergeCell ref="D142:E142"/>
    <mergeCell ref="H142:K142"/>
    <mergeCell ref="B143:C143"/>
    <mergeCell ref="D143:E143"/>
    <mergeCell ref="H143:K143"/>
    <mergeCell ref="B144:C144"/>
    <mergeCell ref="D144:E144"/>
    <mergeCell ref="H144:K144"/>
    <mergeCell ref="B145:C145"/>
    <mergeCell ref="D145:E145"/>
    <mergeCell ref="H145:K145"/>
    <mergeCell ref="B146:C146"/>
    <mergeCell ref="D146:E146"/>
    <mergeCell ref="H146:K146"/>
    <mergeCell ref="B147:C147"/>
    <mergeCell ref="D147:E147"/>
    <mergeCell ref="H147:K147"/>
    <mergeCell ref="B148:C148"/>
    <mergeCell ref="D148:E148"/>
    <mergeCell ref="H148:K148"/>
    <mergeCell ref="B151:C151"/>
    <mergeCell ref="D151:E151"/>
    <mergeCell ref="H151:K151"/>
    <mergeCell ref="B149:C149"/>
    <mergeCell ref="D149:E149"/>
    <mergeCell ref="H149:K149"/>
    <mergeCell ref="B150:C150"/>
    <mergeCell ref="D150:E150"/>
    <mergeCell ref="H150:K150"/>
    <mergeCell ref="B152:C152"/>
    <mergeCell ref="D152:E152"/>
    <mergeCell ref="H152:K152"/>
    <mergeCell ref="B153:C153"/>
    <mergeCell ref="D153:E153"/>
    <mergeCell ref="H153:K153"/>
    <mergeCell ref="B154:C154"/>
    <mergeCell ref="D154:E154"/>
    <mergeCell ref="H154:K154"/>
    <mergeCell ref="B155:C155"/>
    <mergeCell ref="D155:E155"/>
    <mergeCell ref="H155:K155"/>
    <mergeCell ref="B156:C156"/>
    <mergeCell ref="D156:E156"/>
    <mergeCell ref="H156:K156"/>
    <mergeCell ref="B157:C157"/>
    <mergeCell ref="D157:E157"/>
    <mergeCell ref="H157:K157"/>
    <mergeCell ref="B158:C158"/>
    <mergeCell ref="D158:E158"/>
    <mergeCell ref="H158:K158"/>
    <mergeCell ref="B159:C159"/>
    <mergeCell ref="D159:E159"/>
    <mergeCell ref="H159:K159"/>
    <mergeCell ref="B160:C160"/>
    <mergeCell ref="D160:E160"/>
    <mergeCell ref="H160:K160"/>
    <mergeCell ref="B161:C161"/>
    <mergeCell ref="D161:E161"/>
    <mergeCell ref="H161:K161"/>
    <mergeCell ref="B162:C162"/>
    <mergeCell ref="D162:E162"/>
    <mergeCell ref="H162:K162"/>
    <mergeCell ref="B163:C163"/>
    <mergeCell ref="D163:E163"/>
    <mergeCell ref="H163:K163"/>
    <mergeCell ref="B164:C164"/>
    <mergeCell ref="D164:E164"/>
    <mergeCell ref="H164:K164"/>
    <mergeCell ref="B165:C165"/>
    <mergeCell ref="D165:E165"/>
    <mergeCell ref="H165:K165"/>
    <mergeCell ref="B166:C166"/>
    <mergeCell ref="D166:E166"/>
    <mergeCell ref="H166:K166"/>
    <mergeCell ref="B167:C167"/>
    <mergeCell ref="D167:E167"/>
    <mergeCell ref="H167:K167"/>
    <mergeCell ref="B168:C168"/>
    <mergeCell ref="D168:E168"/>
    <mergeCell ref="H168:K168"/>
    <mergeCell ref="B169:C169"/>
    <mergeCell ref="D169:E169"/>
    <mergeCell ref="H169:K169"/>
    <mergeCell ref="B170:C170"/>
    <mergeCell ref="D170:E170"/>
    <mergeCell ref="H170:K170"/>
    <mergeCell ref="B171:C171"/>
    <mergeCell ref="D171:E171"/>
    <mergeCell ref="H171:K171"/>
    <mergeCell ref="B172:C172"/>
    <mergeCell ref="D172:E172"/>
    <mergeCell ref="H172:K172"/>
    <mergeCell ref="B173:C173"/>
    <mergeCell ref="D173:E173"/>
    <mergeCell ref="H173:K173"/>
    <mergeCell ref="B174:C174"/>
    <mergeCell ref="D174:E174"/>
    <mergeCell ref="H174:K174"/>
    <mergeCell ref="B175:C175"/>
    <mergeCell ref="D175:E175"/>
    <mergeCell ref="H175:K175"/>
    <mergeCell ref="B176:C176"/>
    <mergeCell ref="D176:E176"/>
    <mergeCell ref="H176:K176"/>
    <mergeCell ref="B177:C177"/>
    <mergeCell ref="D177:E177"/>
    <mergeCell ref="H177:K177"/>
    <mergeCell ref="B178:C178"/>
    <mergeCell ref="D178:E178"/>
    <mergeCell ref="H178:K178"/>
    <mergeCell ref="B179:C179"/>
    <mergeCell ref="D179:E179"/>
    <mergeCell ref="H179:K179"/>
    <mergeCell ref="B180:C180"/>
    <mergeCell ref="D180:E180"/>
    <mergeCell ref="H180:K180"/>
    <mergeCell ref="B181:C181"/>
    <mergeCell ref="D181:E181"/>
    <mergeCell ref="H181:K181"/>
    <mergeCell ref="A182:K182"/>
    <mergeCell ref="A183:H183"/>
    <mergeCell ref="I183:J184"/>
    <mergeCell ref="B184:D185"/>
    <mergeCell ref="E184:H184"/>
    <mergeCell ref="E185:K185"/>
    <mergeCell ref="A186:K186"/>
    <mergeCell ref="B187:C187"/>
    <mergeCell ref="D187:E187"/>
    <mergeCell ref="H187:K187"/>
    <mergeCell ref="B188:C188"/>
    <mergeCell ref="D188:E188"/>
    <mergeCell ref="H188:K188"/>
    <mergeCell ref="B189:C189"/>
    <mergeCell ref="D189:E189"/>
    <mergeCell ref="H189:K189"/>
    <mergeCell ref="B190:C190"/>
    <mergeCell ref="D190:E190"/>
    <mergeCell ref="H190:K190"/>
    <mergeCell ref="B191:C191"/>
    <mergeCell ref="D191:E191"/>
    <mergeCell ref="H191:K191"/>
    <mergeCell ref="B192:C192"/>
    <mergeCell ref="D192:E192"/>
    <mergeCell ref="H192:K192"/>
    <mergeCell ref="B193:C193"/>
    <mergeCell ref="D193:E193"/>
    <mergeCell ref="H193:K193"/>
    <mergeCell ref="B194:C194"/>
    <mergeCell ref="D194:E194"/>
    <mergeCell ref="H194:K194"/>
    <mergeCell ref="B195:C195"/>
    <mergeCell ref="D195:E195"/>
    <mergeCell ref="H195:K195"/>
    <mergeCell ref="B196:C196"/>
    <mergeCell ref="D196:E196"/>
    <mergeCell ref="H196:K196"/>
    <mergeCell ref="B197:C197"/>
    <mergeCell ref="D197:E197"/>
    <mergeCell ref="H197:K197"/>
    <mergeCell ref="B198:C198"/>
    <mergeCell ref="D198:E198"/>
    <mergeCell ref="H198:K198"/>
    <mergeCell ref="B199:C199"/>
    <mergeCell ref="D199:E199"/>
    <mergeCell ref="H199:K199"/>
    <mergeCell ref="B200:C200"/>
    <mergeCell ref="D200:E200"/>
    <mergeCell ref="H200:K200"/>
    <mergeCell ref="B201:C201"/>
    <mergeCell ref="D201:E201"/>
    <mergeCell ref="H201:K201"/>
    <mergeCell ref="B202:C202"/>
    <mergeCell ref="D202:E202"/>
    <mergeCell ref="H202:K202"/>
    <mergeCell ref="B203:C203"/>
    <mergeCell ref="D203:E203"/>
    <mergeCell ref="H203:K203"/>
    <mergeCell ref="B204:C204"/>
    <mergeCell ref="D204:E204"/>
    <mergeCell ref="H204:K204"/>
    <mergeCell ref="B205:C205"/>
    <mergeCell ref="D205:E205"/>
    <mergeCell ref="H205:K205"/>
    <mergeCell ref="B206:C206"/>
    <mergeCell ref="D206:E206"/>
    <mergeCell ref="H206:K206"/>
    <mergeCell ref="B207:C207"/>
    <mergeCell ref="D207:E207"/>
    <mergeCell ref="H207:K207"/>
    <mergeCell ref="B208:C208"/>
    <mergeCell ref="D208:E208"/>
    <mergeCell ref="H208:K208"/>
    <mergeCell ref="B209:C209"/>
    <mergeCell ref="D209:E209"/>
    <mergeCell ref="H209:K209"/>
    <mergeCell ref="B210:C210"/>
    <mergeCell ref="D210:E210"/>
    <mergeCell ref="H210:K210"/>
    <mergeCell ref="B211:C211"/>
    <mergeCell ref="D211:E211"/>
    <mergeCell ref="H211:K211"/>
    <mergeCell ref="B212:C212"/>
    <mergeCell ref="D212:E212"/>
    <mergeCell ref="H212:K212"/>
    <mergeCell ref="B213:C213"/>
    <mergeCell ref="D213:E213"/>
    <mergeCell ref="H213:K213"/>
    <mergeCell ref="B214:C214"/>
    <mergeCell ref="D214:E214"/>
    <mergeCell ref="H214:K214"/>
    <mergeCell ref="B215:C215"/>
    <mergeCell ref="D215:E215"/>
    <mergeCell ref="H215:K215"/>
    <mergeCell ref="B216:C216"/>
    <mergeCell ref="D216:E216"/>
    <mergeCell ref="H216:K216"/>
    <mergeCell ref="B217:C217"/>
    <mergeCell ref="D217:E217"/>
    <mergeCell ref="H217:K217"/>
    <mergeCell ref="B218:C218"/>
    <mergeCell ref="D218:E218"/>
    <mergeCell ref="H218:K218"/>
    <mergeCell ref="B219:C219"/>
    <mergeCell ref="D219:E219"/>
    <mergeCell ref="H219:K219"/>
    <mergeCell ref="B220:C220"/>
    <mergeCell ref="D220:E220"/>
    <mergeCell ref="H220:K220"/>
    <mergeCell ref="B221:C221"/>
    <mergeCell ref="D221:E221"/>
    <mergeCell ref="H221:K221"/>
    <mergeCell ref="B222:C222"/>
    <mergeCell ref="D222:E222"/>
    <mergeCell ref="H222:K222"/>
    <mergeCell ref="B223:C223"/>
    <mergeCell ref="D223:E223"/>
    <mergeCell ref="H223:K223"/>
    <mergeCell ref="B224:C224"/>
    <mergeCell ref="D224:E224"/>
    <mergeCell ref="H224:K224"/>
    <mergeCell ref="B225:C225"/>
    <mergeCell ref="D225:E225"/>
    <mergeCell ref="H225:K225"/>
    <mergeCell ref="B226:C226"/>
    <mergeCell ref="D226:E226"/>
    <mergeCell ref="H226:K226"/>
    <mergeCell ref="B227:C227"/>
    <mergeCell ref="D227:E227"/>
    <mergeCell ref="H227:K227"/>
    <mergeCell ref="B228:C228"/>
    <mergeCell ref="D228:E228"/>
    <mergeCell ref="H228:K228"/>
    <mergeCell ref="B229:C229"/>
    <mergeCell ref="D229:E229"/>
    <mergeCell ref="H229:K229"/>
    <mergeCell ref="B230:C230"/>
    <mergeCell ref="D230:E230"/>
    <mergeCell ref="H230:K230"/>
    <mergeCell ref="A231:K231"/>
    <mergeCell ref="A232:H232"/>
    <mergeCell ref="I232:J233"/>
    <mergeCell ref="B233:D234"/>
    <mergeCell ref="E233:H233"/>
    <mergeCell ref="E234:K234"/>
    <mergeCell ref="A235:K235"/>
    <mergeCell ref="B236:C236"/>
    <mergeCell ref="D236:E236"/>
    <mergeCell ref="H236:K236"/>
    <mergeCell ref="B237:C237"/>
    <mergeCell ref="D237:E237"/>
    <mergeCell ref="H237:K237"/>
    <mergeCell ref="B238:C238"/>
    <mergeCell ref="D238:E238"/>
    <mergeCell ref="H238:K238"/>
    <mergeCell ref="B239:C239"/>
    <mergeCell ref="D239:E239"/>
    <mergeCell ref="H239:K239"/>
    <mergeCell ref="B242:C242"/>
    <mergeCell ref="D242:E242"/>
    <mergeCell ref="H242:K242"/>
    <mergeCell ref="B240:C240"/>
    <mergeCell ref="D240:E240"/>
    <mergeCell ref="H240:K240"/>
    <mergeCell ref="B241:C241"/>
    <mergeCell ref="D241:E241"/>
    <mergeCell ref="H241:K241"/>
    <mergeCell ref="B243:C243"/>
    <mergeCell ref="D243:E243"/>
    <mergeCell ref="H243:K243"/>
    <mergeCell ref="B244:C244"/>
    <mergeCell ref="D244:E244"/>
    <mergeCell ref="H244:K244"/>
    <mergeCell ref="B245:C245"/>
    <mergeCell ref="D245:E245"/>
    <mergeCell ref="H245:K245"/>
    <mergeCell ref="B246:C246"/>
    <mergeCell ref="D246:E246"/>
    <mergeCell ref="H246:K246"/>
    <mergeCell ref="B247:C247"/>
    <mergeCell ref="D247:E247"/>
    <mergeCell ref="H247:K247"/>
    <mergeCell ref="B248:C248"/>
    <mergeCell ref="D248:E248"/>
    <mergeCell ref="H248:K248"/>
    <mergeCell ref="B249:C249"/>
    <mergeCell ref="D249:E249"/>
    <mergeCell ref="H249:K249"/>
    <mergeCell ref="B250:C250"/>
    <mergeCell ref="D250:E250"/>
    <mergeCell ref="H250:K250"/>
    <mergeCell ref="B251:C251"/>
    <mergeCell ref="D251:E251"/>
    <mergeCell ref="H251:K251"/>
    <mergeCell ref="B252:C252"/>
    <mergeCell ref="D252:E252"/>
    <mergeCell ref="H252:K252"/>
    <mergeCell ref="B253:C253"/>
    <mergeCell ref="D253:E253"/>
    <mergeCell ref="H253:K253"/>
    <mergeCell ref="B254:C254"/>
    <mergeCell ref="D254:E254"/>
    <mergeCell ref="H254:K254"/>
    <mergeCell ref="B255:C255"/>
    <mergeCell ref="D255:E255"/>
    <mergeCell ref="H255:K255"/>
    <mergeCell ref="B256:C256"/>
    <mergeCell ref="D256:E256"/>
    <mergeCell ref="H256:K256"/>
    <mergeCell ref="B257:C257"/>
    <mergeCell ref="D257:E257"/>
    <mergeCell ref="H257:K257"/>
    <mergeCell ref="B258:C258"/>
    <mergeCell ref="D258:E258"/>
    <mergeCell ref="H258:K258"/>
    <mergeCell ref="B259:C259"/>
    <mergeCell ref="D259:E259"/>
    <mergeCell ref="H259:K259"/>
    <mergeCell ref="B260:C260"/>
    <mergeCell ref="D260:E260"/>
    <mergeCell ref="H260:K260"/>
    <mergeCell ref="B261:C261"/>
    <mergeCell ref="D261:E261"/>
    <mergeCell ref="H261:K261"/>
    <mergeCell ref="B262:C262"/>
    <mergeCell ref="D262:E262"/>
    <mergeCell ref="H262:K262"/>
    <mergeCell ref="B263:C263"/>
    <mergeCell ref="D263:E263"/>
    <mergeCell ref="H263:K263"/>
    <mergeCell ref="B264:C264"/>
    <mergeCell ref="D264:E264"/>
    <mergeCell ref="H264:K264"/>
    <mergeCell ref="B265:C265"/>
    <mergeCell ref="D265:E265"/>
    <mergeCell ref="H265:K265"/>
    <mergeCell ref="B266:C266"/>
    <mergeCell ref="D266:E266"/>
    <mergeCell ref="H266:K266"/>
    <mergeCell ref="B267:C267"/>
    <mergeCell ref="D267:E267"/>
    <mergeCell ref="H267:K267"/>
    <mergeCell ref="B268:C268"/>
    <mergeCell ref="D268:E268"/>
    <mergeCell ref="H268:K268"/>
    <mergeCell ref="B269:C269"/>
    <mergeCell ref="D269:E269"/>
    <mergeCell ref="H269:K269"/>
    <mergeCell ref="B270:C270"/>
    <mergeCell ref="D270:E270"/>
    <mergeCell ref="H270:K270"/>
    <mergeCell ref="B271:C271"/>
    <mergeCell ref="D271:E271"/>
    <mergeCell ref="H271:K271"/>
    <mergeCell ref="B272:C272"/>
    <mergeCell ref="D272:E272"/>
    <mergeCell ref="H272:K272"/>
    <mergeCell ref="B273:C273"/>
    <mergeCell ref="D273:E273"/>
    <mergeCell ref="H273:K273"/>
    <mergeCell ref="B274:C274"/>
    <mergeCell ref="D274:E274"/>
    <mergeCell ref="H274:K274"/>
    <mergeCell ref="B275:C275"/>
    <mergeCell ref="D275:E275"/>
    <mergeCell ref="H275:K275"/>
    <mergeCell ref="B276:C276"/>
    <mergeCell ref="D276:E276"/>
    <mergeCell ref="H276:K276"/>
    <mergeCell ref="A277:K277"/>
    <mergeCell ref="A278:H278"/>
    <mergeCell ref="I278:J279"/>
    <mergeCell ref="B279:D280"/>
    <mergeCell ref="E279:H279"/>
    <mergeCell ref="E280:K280"/>
    <mergeCell ref="A281:K281"/>
    <mergeCell ref="B282:C282"/>
    <mergeCell ref="D282:E282"/>
    <mergeCell ref="H282:K282"/>
    <mergeCell ref="B283:C283"/>
    <mergeCell ref="D283:E283"/>
    <mergeCell ref="H283:K283"/>
    <mergeCell ref="B284:C284"/>
    <mergeCell ref="D284:E284"/>
    <mergeCell ref="H284:K284"/>
    <mergeCell ref="B285:C285"/>
    <mergeCell ref="D285:E285"/>
    <mergeCell ref="H285:K285"/>
    <mergeCell ref="B286:C286"/>
    <mergeCell ref="D286:E286"/>
    <mergeCell ref="H286:K286"/>
    <mergeCell ref="B287:C287"/>
    <mergeCell ref="D287:E287"/>
    <mergeCell ref="H287:K287"/>
    <mergeCell ref="B288:C288"/>
    <mergeCell ref="D288:E288"/>
    <mergeCell ref="H288:K288"/>
    <mergeCell ref="B289:C289"/>
    <mergeCell ref="D289:E289"/>
    <mergeCell ref="H289:K289"/>
    <mergeCell ref="B290:C290"/>
    <mergeCell ref="D290:E290"/>
    <mergeCell ref="H290:K290"/>
    <mergeCell ref="B291:C291"/>
    <mergeCell ref="D291:E291"/>
    <mergeCell ref="H291:K291"/>
    <mergeCell ref="B292:C292"/>
    <mergeCell ref="D292:E292"/>
    <mergeCell ref="H292:K292"/>
    <mergeCell ref="B293:C293"/>
    <mergeCell ref="D293:E293"/>
    <mergeCell ref="H293:K293"/>
    <mergeCell ref="B294:C294"/>
    <mergeCell ref="D294:E294"/>
    <mergeCell ref="H294:K294"/>
    <mergeCell ref="B295:C295"/>
    <mergeCell ref="D295:E295"/>
    <mergeCell ref="H295:K295"/>
    <mergeCell ref="B296:C296"/>
    <mergeCell ref="D296:E296"/>
    <mergeCell ref="H296:K296"/>
    <mergeCell ref="B297:C297"/>
    <mergeCell ref="D297:E297"/>
    <mergeCell ref="H297:K297"/>
    <mergeCell ref="B298:C298"/>
    <mergeCell ref="D298:E298"/>
    <mergeCell ref="H298:K298"/>
    <mergeCell ref="B299:C299"/>
    <mergeCell ref="D299:E299"/>
    <mergeCell ref="H299:K299"/>
    <mergeCell ref="B300:C300"/>
    <mergeCell ref="D300:E300"/>
    <mergeCell ref="H300:K300"/>
    <mergeCell ref="B301:F301"/>
    <mergeCell ref="G301:K301"/>
    <mergeCell ref="B302:G302"/>
    <mergeCell ref="H302:K302"/>
    <mergeCell ref="A303:K303"/>
    <mergeCell ref="A304:H304"/>
    <mergeCell ref="I304:J305"/>
    <mergeCell ref="B305:D306"/>
    <mergeCell ref="E305:H305"/>
    <mergeCell ref="E306:K3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2011-08-31T06:07:50Z</cp:lastPrinted>
  <dcterms:modified xsi:type="dcterms:W3CDTF">2011-08-31T06:08:53Z</dcterms:modified>
  <cp:category/>
  <cp:version/>
  <cp:contentType/>
  <cp:contentStatus/>
</cp:coreProperties>
</file>